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RAJKA\FINANC.PLAN\"/>
    </mc:Choice>
  </mc:AlternateContent>
  <bookViews>
    <workbookView xWindow="-105" yWindow="-105" windowWidth="23250" windowHeight="12570"/>
  </bookViews>
  <sheets>
    <sheet name="OPĆI DIO - SAŽETAK" sheetId="7" r:id="rId1"/>
    <sheet name="RAČUN PR I RA - PRIHOD" sheetId="2" r:id="rId2"/>
    <sheet name="RAČUN PRIHODA I RASHODA PO FUNK" sheetId="3" r:id="rId3"/>
    <sheet name="RAČUN FINANCIRANJA" sheetId="8" r:id="rId4"/>
    <sheet name="POSEBNI DIO" sheetId="4" r:id="rId5"/>
  </sheets>
  <calcPr calcId="162913"/>
</workbook>
</file>

<file path=xl/calcChain.xml><?xml version="1.0" encoding="utf-8"?>
<calcChain xmlns="http://schemas.openxmlformats.org/spreadsheetml/2006/main">
  <c r="D59" i="4" l="1"/>
  <c r="G32" i="2"/>
  <c r="H32" i="2"/>
  <c r="G48" i="2"/>
  <c r="L32" i="7" l="1"/>
  <c r="K32" i="7"/>
  <c r="L14" i="7"/>
  <c r="K14" i="7"/>
  <c r="E22" i="4" l="1"/>
  <c r="F67" i="4"/>
  <c r="E67" i="4"/>
  <c r="D67" i="4"/>
  <c r="C67" i="4"/>
  <c r="C62" i="4"/>
  <c r="F55" i="4"/>
  <c r="F54" i="4"/>
  <c r="D54" i="4"/>
  <c r="D55" i="4"/>
  <c r="E17" i="4"/>
  <c r="F71" i="4"/>
  <c r="F70" i="4"/>
  <c r="F69" i="4"/>
  <c r="D70" i="4"/>
  <c r="D71" i="4"/>
  <c r="D69" i="4"/>
  <c r="E68" i="4"/>
  <c r="C68" i="4"/>
  <c r="C66" i="4" s="1"/>
  <c r="C65" i="4" s="1"/>
  <c r="D64" i="4"/>
  <c r="E63" i="4"/>
  <c r="E61" i="4" s="1"/>
  <c r="D61" i="4" s="1"/>
  <c r="F60" i="4"/>
  <c r="F57" i="4"/>
  <c r="D58" i="4"/>
  <c r="D60" i="4"/>
  <c r="D57" i="4"/>
  <c r="E56" i="4"/>
  <c r="C56" i="4"/>
  <c r="C53" i="4" s="1"/>
  <c r="F48" i="4"/>
  <c r="F49" i="4"/>
  <c r="F50" i="4"/>
  <c r="F51" i="4"/>
  <c r="F52" i="4"/>
  <c r="F47" i="4"/>
  <c r="D48" i="4"/>
  <c r="D49" i="4"/>
  <c r="D50" i="4"/>
  <c r="D51" i="4"/>
  <c r="D52" i="4"/>
  <c r="D47" i="4"/>
  <c r="E46" i="4"/>
  <c r="E44" i="4" s="1"/>
  <c r="C46" i="4"/>
  <c r="C44" i="4" s="1"/>
  <c r="D43" i="4"/>
  <c r="D42" i="4"/>
  <c r="F43" i="4"/>
  <c r="F42" i="4"/>
  <c r="E41" i="4"/>
  <c r="E39" i="4" s="1"/>
  <c r="C41" i="4"/>
  <c r="C40" i="4" s="1"/>
  <c r="D33" i="4"/>
  <c r="E32" i="4"/>
  <c r="E31" i="4" s="1"/>
  <c r="C32" i="4"/>
  <c r="C30" i="4" s="1"/>
  <c r="I6" i="2"/>
  <c r="E23" i="4"/>
  <c r="D24" i="4"/>
  <c r="C23" i="4"/>
  <c r="C22" i="4" s="1"/>
  <c r="C37" i="4"/>
  <c r="C35" i="4" s="1"/>
  <c r="F34" i="4"/>
  <c r="F26" i="4"/>
  <c r="D27" i="4"/>
  <c r="E27" i="4"/>
  <c r="C27" i="4"/>
  <c r="D26" i="4"/>
  <c r="D34" i="4"/>
  <c r="C18" i="4"/>
  <c r="C16" i="4" s="1"/>
  <c r="F16" i="4" s="1"/>
  <c r="D15" i="4"/>
  <c r="E14" i="4"/>
  <c r="E13" i="4" s="1"/>
  <c r="D11" i="4"/>
  <c r="F11" i="4"/>
  <c r="F10" i="4"/>
  <c r="E9" i="4"/>
  <c r="E8" i="4" s="1"/>
  <c r="C9" i="4"/>
  <c r="C7" i="4" s="1"/>
  <c r="D10" i="4"/>
  <c r="F9" i="3"/>
  <c r="F8" i="3"/>
  <c r="D8" i="3"/>
  <c r="G8" i="3" s="1"/>
  <c r="D9" i="3"/>
  <c r="G11" i="8"/>
  <c r="G12" i="8"/>
  <c r="G8" i="8"/>
  <c r="G9" i="8"/>
  <c r="F10" i="3"/>
  <c r="G15" i="2"/>
  <c r="G14" i="2" s="1"/>
  <c r="G20" i="2"/>
  <c r="G51" i="2"/>
  <c r="G52" i="2"/>
  <c r="G53" i="2"/>
  <c r="G54" i="2"/>
  <c r="G55" i="2"/>
  <c r="G56" i="2"/>
  <c r="G57" i="2"/>
  <c r="G50" i="2"/>
  <c r="H49" i="2"/>
  <c r="F49" i="2"/>
  <c r="G41" i="2"/>
  <c r="I50" i="2"/>
  <c r="G34" i="2"/>
  <c r="G35" i="2"/>
  <c r="G36" i="2"/>
  <c r="G37" i="2"/>
  <c r="G38" i="2"/>
  <c r="G39" i="2"/>
  <c r="G40" i="2"/>
  <c r="G42" i="2"/>
  <c r="G43" i="2"/>
  <c r="G44" i="2"/>
  <c r="G45" i="2"/>
  <c r="G46" i="2"/>
  <c r="G47" i="2"/>
  <c r="G33" i="2"/>
  <c r="H58" i="2"/>
  <c r="G59" i="2"/>
  <c r="G58" i="2" s="1"/>
  <c r="I52" i="2"/>
  <c r="I53" i="2"/>
  <c r="I54" i="2"/>
  <c r="I55" i="2"/>
  <c r="I56" i="2"/>
  <c r="I57" i="2"/>
  <c r="I51" i="2"/>
  <c r="I34" i="2"/>
  <c r="I35" i="2"/>
  <c r="I36" i="2"/>
  <c r="I37" i="2"/>
  <c r="I38" i="2"/>
  <c r="I39" i="2"/>
  <c r="I40" i="2"/>
  <c r="I42" i="2"/>
  <c r="I43" i="2"/>
  <c r="I44" i="2"/>
  <c r="I45" i="2"/>
  <c r="I46" i="2"/>
  <c r="I33" i="2"/>
  <c r="F58" i="2"/>
  <c r="F32" i="2"/>
  <c r="G21" i="2"/>
  <c r="G22" i="2"/>
  <c r="G23" i="2"/>
  <c r="G24" i="2"/>
  <c r="G25" i="2"/>
  <c r="G19" i="2"/>
  <c r="H18" i="2"/>
  <c r="F18" i="2"/>
  <c r="H16" i="2"/>
  <c r="G17" i="2"/>
  <c r="G16" i="2" s="1"/>
  <c r="F16" i="2"/>
  <c r="I8" i="2"/>
  <c r="I9" i="2"/>
  <c r="I10" i="2"/>
  <c r="I11" i="2"/>
  <c r="I12" i="2"/>
  <c r="I13" i="2"/>
  <c r="I7" i="2"/>
  <c r="G8" i="2"/>
  <c r="G9" i="2"/>
  <c r="G10" i="2"/>
  <c r="G11" i="2"/>
  <c r="G12" i="2"/>
  <c r="G13" i="2"/>
  <c r="G7" i="2"/>
  <c r="M16" i="7"/>
  <c r="M15" i="7"/>
  <c r="K29" i="7"/>
  <c r="K16" i="7"/>
  <c r="K15" i="7"/>
  <c r="M13" i="7"/>
  <c r="K13" i="7"/>
  <c r="K12" i="7"/>
  <c r="K23" i="7"/>
  <c r="K22" i="7"/>
  <c r="L12" i="7"/>
  <c r="L11" i="7" s="1"/>
  <c r="M11" i="7" s="1"/>
  <c r="J14" i="7"/>
  <c r="J11" i="7"/>
  <c r="F14" i="2"/>
  <c r="F6" i="2"/>
  <c r="H14" i="2"/>
  <c r="H6" i="2"/>
  <c r="E62" i="4" l="1"/>
  <c r="E45" i="4"/>
  <c r="C45" i="4"/>
  <c r="F45" i="4" s="1"/>
  <c r="E40" i="4"/>
  <c r="F40" i="4" s="1"/>
  <c r="C36" i="4"/>
  <c r="C31" i="4"/>
  <c r="C17" i="4"/>
  <c r="F17" i="4" s="1"/>
  <c r="C8" i="4"/>
  <c r="F8" i="4" s="1"/>
  <c r="D68" i="4"/>
  <c r="D63" i="4"/>
  <c r="D62" i="4" s="1"/>
  <c r="E66" i="4"/>
  <c r="D66" i="4" s="1"/>
  <c r="D65" i="4" s="1"/>
  <c r="C21" i="4"/>
  <c r="C20" i="4" s="1"/>
  <c r="F68" i="4"/>
  <c r="E21" i="4"/>
  <c r="E20" i="4" s="1"/>
  <c r="D56" i="4"/>
  <c r="F56" i="4"/>
  <c r="E53" i="4"/>
  <c r="F44" i="4"/>
  <c r="D46" i="4"/>
  <c r="F46" i="4"/>
  <c r="D41" i="4"/>
  <c r="D40" i="4" s="1"/>
  <c r="C39" i="4"/>
  <c r="F41" i="4"/>
  <c r="D32" i="4"/>
  <c r="D31" i="4" s="1"/>
  <c r="E30" i="4"/>
  <c r="G6" i="2"/>
  <c r="G18" i="2"/>
  <c r="G26" i="2" s="1"/>
  <c r="D38" i="4"/>
  <c r="D37" i="4" s="1"/>
  <c r="D36" i="4" s="1"/>
  <c r="F38" i="4"/>
  <c r="E37" i="4"/>
  <c r="E36" i="4" s="1"/>
  <c r="D25" i="4"/>
  <c r="D23" i="4" s="1"/>
  <c r="D22" i="4" s="1"/>
  <c r="F25" i="4"/>
  <c r="F24" i="4"/>
  <c r="F19" i="4"/>
  <c r="D16" i="4"/>
  <c r="D9" i="4"/>
  <c r="D18" i="4"/>
  <c r="D17" i="4" s="1"/>
  <c r="G9" i="3"/>
  <c r="F18" i="4"/>
  <c r="D19" i="4"/>
  <c r="G49" i="2"/>
  <c r="K11" i="7"/>
  <c r="M14" i="7"/>
  <c r="F60" i="2"/>
  <c r="M12" i="7"/>
  <c r="F15" i="4"/>
  <c r="C14" i="4"/>
  <c r="C13" i="4" s="1"/>
  <c r="F13" i="4" s="1"/>
  <c r="F9" i="4"/>
  <c r="E12" i="4"/>
  <c r="E7" i="4"/>
  <c r="E8" i="3"/>
  <c r="D10" i="3"/>
  <c r="G10" i="3" s="1"/>
  <c r="E9" i="3"/>
  <c r="H60" i="2"/>
  <c r="H26" i="2"/>
  <c r="F26" i="2"/>
  <c r="I49" i="2"/>
  <c r="I32" i="2"/>
  <c r="K17" i="7"/>
  <c r="J17" i="7"/>
  <c r="L17" i="7"/>
  <c r="G60" i="2" l="1"/>
  <c r="F36" i="4"/>
  <c r="D44" i="4"/>
  <c r="D45" i="4"/>
  <c r="F21" i="4"/>
  <c r="D7" i="4"/>
  <c r="D8" i="4"/>
  <c r="D39" i="4"/>
  <c r="C29" i="4"/>
  <c r="F66" i="4"/>
  <c r="E65" i="4"/>
  <c r="F65" i="4" s="1"/>
  <c r="D53" i="4"/>
  <c r="F53" i="4"/>
  <c r="F39" i="4"/>
  <c r="F37" i="4"/>
  <c r="E35" i="4"/>
  <c r="E29" i="4" s="1"/>
  <c r="F30" i="4"/>
  <c r="D30" i="4"/>
  <c r="D21" i="4"/>
  <c r="D20" i="4" s="1"/>
  <c r="F23" i="4"/>
  <c r="F20" i="4"/>
  <c r="F33" i="4"/>
  <c r="E6" i="4"/>
  <c r="C12" i="4"/>
  <c r="F14" i="4"/>
  <c r="D14" i="4"/>
  <c r="D13" i="4" s="1"/>
  <c r="F7" i="4"/>
  <c r="E10" i="3"/>
  <c r="I26" i="2"/>
  <c r="E5" i="4" l="1"/>
  <c r="F29" i="4"/>
  <c r="F35" i="4"/>
  <c r="D35" i="4"/>
  <c r="D29" i="4" s="1"/>
  <c r="F32" i="4"/>
  <c r="C6" i="4"/>
  <c r="D12" i="4"/>
  <c r="F12" i="4"/>
  <c r="F6" i="4" l="1"/>
  <c r="C5" i="4"/>
  <c r="F5" i="4" s="1"/>
  <c r="D6" i="4"/>
  <c r="D5" i="4" l="1"/>
</calcChain>
</file>

<file path=xl/sharedStrings.xml><?xml version="1.0" encoding="utf-8"?>
<sst xmlns="http://schemas.openxmlformats.org/spreadsheetml/2006/main" count="228" uniqueCount="101">
  <si>
    <t>I. OPĆI DIO</t>
  </si>
  <si>
    <t xml:space="preserve">OPĆI DIO </t>
  </si>
  <si>
    <t>A. RAČUN PRIHODA I RASHODA</t>
  </si>
  <si>
    <t>PRIHODI POSLOVANJA</t>
  </si>
  <si>
    <t>Oznaka</t>
  </si>
  <si>
    <t>SVEUKUPNO</t>
  </si>
  <si>
    <t>67 Prihodi iz nadležnog proračuna i od HZZO-a temeljem ugovornih obveza</t>
  </si>
  <si>
    <t>RAZRED</t>
  </si>
  <si>
    <t>IZVOR</t>
  </si>
  <si>
    <t>01</t>
  </si>
  <si>
    <t>05</t>
  </si>
  <si>
    <t>66 Prihodi od prodaje proizvoda i robe te pruženih usluga i prihodi od donacija te povrati po protestiranim jamstvima</t>
  </si>
  <si>
    <t>SKUPINA</t>
  </si>
  <si>
    <t>67</t>
  </si>
  <si>
    <t>65 Prihodi od upravnih i administrativnih pristojbi, pristojbi po posebnim propisima i naknada</t>
  </si>
  <si>
    <t>63 Pomoći iz inozemstva i od subjekata unutar općeg proračuna</t>
  </si>
  <si>
    <t>72 Prihodi od prodaje proizvedene dugotrajne imovine</t>
  </si>
  <si>
    <t>PRIHODI OD PRODAJE NEFINANCIJSKE IMOVINE</t>
  </si>
  <si>
    <t>RASHODI POSLOVANJA</t>
  </si>
  <si>
    <t>izvor: 01 Opći prihodi i primici</t>
  </si>
  <si>
    <t>32 Materijalni rashodi</t>
  </si>
  <si>
    <t>izvor: 05 Pomoći</t>
  </si>
  <si>
    <t>34 Financijski rashodi</t>
  </si>
  <si>
    <t>42 Rashodi za nabavu proizvedene dugotrajne imovine</t>
  </si>
  <si>
    <t>31 Rashodi za zaposlene</t>
  </si>
  <si>
    <t>03</t>
  </si>
  <si>
    <t>432</t>
  </si>
  <si>
    <t>503</t>
  </si>
  <si>
    <t>512</t>
  </si>
  <si>
    <t>45 Rashodi za dodatna ulaganja na nefinancijskoj imovini</t>
  </si>
  <si>
    <t>611</t>
  </si>
  <si>
    <t>RASHODI PREMA FUNKCIJSKOJ KLASIFIKACIJI</t>
  </si>
  <si>
    <t>0922 Više srednjoškolsko obrazovanje</t>
  </si>
  <si>
    <t>0960 Dodatne usluge u obrazovanju</t>
  </si>
  <si>
    <t>II POSEBNI DIO</t>
  </si>
  <si>
    <t>PROGRAM: 123 Zakonski standard javnih ustanova SŠ</t>
  </si>
  <si>
    <t>AKTIVNOST: A100037 Odgojnoobrazovno, administrativno i tehničko osoblje</t>
  </si>
  <si>
    <t>AKTIVNOST: A100037A Odgojnoobrazovno, administrativno i tehničko osoblje - POSEBNI DIO</t>
  </si>
  <si>
    <t>AKTIVNOST: A100038 Operativni plan TIO - SŠ</t>
  </si>
  <si>
    <t>PROGRAM: 141 Javne potrebe iznad zakonskog standarda SŠ</t>
  </si>
  <si>
    <t>AKTIVNOST: A100078 Županijske javne potrebe SŠ</t>
  </si>
  <si>
    <t>125 Program javnih potreba iznad standarda - vlastiti prihodi</t>
  </si>
  <si>
    <t>A100042 Javne potrebe iznad standarda-vlastiti prihodi</t>
  </si>
  <si>
    <t>izvor: 03 Vlastiti prihodi</t>
  </si>
  <si>
    <t>A100142B Prihodi od nefinancijske imovine i nadoknade štete s osnova osiguranja</t>
  </si>
  <si>
    <t>izvor: 711 Prihodi od nefinancijske imovine i nadoknade štete s osnova osiguranja</t>
  </si>
  <si>
    <t>A100159A Javne potrebe iznad standarda - donacije</t>
  </si>
  <si>
    <t>izvor: 611 Donacije</t>
  </si>
  <si>
    <t>A100161A Javne potrebe iznad standarda - OSTALO</t>
  </si>
  <si>
    <t>izvor: 432 PRIHODI ZA POSEBNE NAMJENE - korisnici</t>
  </si>
  <si>
    <t>A100162A Prijenos sredstava od nenadležnih proračuna</t>
  </si>
  <si>
    <t>izvor: 503 POMOĆI IZ NENADLEŽNIH PRORAČUNA - KORISNICI</t>
  </si>
  <si>
    <t>A200201 MZOS- Plaće SŠ</t>
  </si>
  <si>
    <t>512 Pomoći iz državnog proračuna - plaće MZOS</t>
  </si>
  <si>
    <t>Izdaci za otplatu glavnice primljenih kredita i zajmova</t>
  </si>
  <si>
    <t>54 Izdaci za otplatu glavnice</t>
  </si>
  <si>
    <t>FINANCIJSKI PLAN PRORAČUNSKOG KORISNIKA JEDINICE LOKALNE I PODRUČNE (REGIONALNE) SAMOUPRAVE 
ZA 2023. I PROJEKCIJA ZA 2024. I 2025. GODINU</t>
  </si>
  <si>
    <t>A) SAŽETAK RAČUNA PRIHODA I RASHODA</t>
  </si>
  <si>
    <t>PRIHODI UKUPNO</t>
  </si>
  <si>
    <t>RASHODI UKUPNO</t>
  </si>
  <si>
    <t>RASHODI  POSLOVANJA</t>
  </si>
  <si>
    <t>RASHODI ZA NABAVU NEFINANCIJSKE IMOVINE</t>
  </si>
  <si>
    <t>RAZLIKA - VIŠAK / MANJAK</t>
  </si>
  <si>
    <t>B) SAŽETAK RAČUNA FINANCIRANJA</t>
  </si>
  <si>
    <t>PRIMICI OD FINANCIJSKE IMOVINE I ZADUŽIVANJA</t>
  </si>
  <si>
    <t>IZDACI ZA FINANCIJSKU IMOVINU I OTPLATE ZAJMOVA</t>
  </si>
  <si>
    <t>NETO FINANCIRANJE</t>
  </si>
  <si>
    <t>VIŠAK / MANJAK + NETO FINANCIRANJE</t>
  </si>
  <si>
    <t>B. RAČUN FINANCIRANJA</t>
  </si>
  <si>
    <t>Razred</t>
  </si>
  <si>
    <t>Skupina</t>
  </si>
  <si>
    <t>Izvor</t>
  </si>
  <si>
    <t>Naziv</t>
  </si>
  <si>
    <t>Primici od financijske imovine i zaduživanja</t>
  </si>
  <si>
    <t>Primici od zaduživanja</t>
  </si>
  <si>
    <t>Namjenski primici od zaduživanja</t>
  </si>
  <si>
    <t>Izdaci za financijsku imovinu i otplate zajmova</t>
  </si>
  <si>
    <t xml:space="preserve">Plan za 2023. </t>
  </si>
  <si>
    <t>Povećanje/ smanjenje</t>
  </si>
  <si>
    <t>Rebalans 2023. godine (prvi)</t>
  </si>
  <si>
    <t>Indeks%</t>
  </si>
  <si>
    <t>UKUPAN DONOS VIŠKA / MANJKA IZ PRETHODNE GODINE</t>
  </si>
  <si>
    <t>08</t>
  </si>
  <si>
    <t>VLASTITI IZVORI</t>
  </si>
  <si>
    <t>Rezultat poslovanja</t>
  </si>
  <si>
    <t>511</t>
  </si>
  <si>
    <t>41 Rashodi za nabavu neproizvedene dugotrajne imovine</t>
  </si>
  <si>
    <t>SVEUKUPNO:</t>
  </si>
  <si>
    <t>SVEUKUPNI RASHODI:</t>
  </si>
  <si>
    <t>FINANCIJSKI PLAN PRORAČUNSKOG KORISNIKA JEDINICE LOKALNE I PODRUČNE (REGIONALNE) SAMOUPRAVE 
ZA 2023. (PRVI REBALANS)</t>
  </si>
  <si>
    <t>GLAVA: 30 GLAZBENA ŠKOLA KARLOVAC</t>
  </si>
  <si>
    <t>izvor 08: Namjenski primici od zaduživanja</t>
  </si>
  <si>
    <t>45 Rashodi za dodatna ulaganje na nefinanacijskoj imovini</t>
  </si>
  <si>
    <t>36 Pomoći dane u inozemstvo i unutar općeg proračuna</t>
  </si>
  <si>
    <t>A100171A Javne potrebe iznad standarda - projekti EU-a - korisnici</t>
  </si>
  <si>
    <t>izvor: 511 Fondovi EU-a - korisnici</t>
  </si>
  <si>
    <t>201 MZOS - Plaće SŠ</t>
  </si>
  <si>
    <t>Rashodi razvrstani u razrede i skupine prema programima i aktivnostima, funkcijskoj klasifikaciji i izvoru</t>
  </si>
  <si>
    <t>C) PRENESENI VIŠAK ILI PRENESENI MANJAK</t>
  </si>
  <si>
    <t>Ostali rashodi</t>
  </si>
  <si>
    <t>38 Ostali rashodi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</si>
</sst>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4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80"/>
      <name val="Arial"/>
      <family val="2"/>
      <charset val="238"/>
    </font>
    <font>
      <i/>
      <sz val="11"/>
      <name val="Arial"/>
      <family val="2"/>
      <charset val="238"/>
    </font>
    <font>
      <b/>
      <sz val="11"/>
      <name val="Arial"/>
      <family val="2"/>
    </font>
    <font>
      <sz val="11"/>
      <name val="Calibri"/>
      <family val="2"/>
      <charset val="238"/>
      <scheme val="minor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0E0D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9">
    <xf numFmtId="0" fontId="0" fillId="0" borderId="0" xfId="0"/>
    <xf numFmtId="0" fontId="19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19" fillId="0" borderId="0" xfId="0" applyFont="1" applyAlignment="1">
      <alignment horizontal="left" wrapText="1"/>
    </xf>
    <xf numFmtId="0" fontId="23" fillId="0" borderId="0" xfId="0" applyFont="1" applyAlignment="1">
      <alignment wrapText="1"/>
    </xf>
    <xf numFmtId="0" fontId="19" fillId="0" borderId="18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/>
    </xf>
    <xf numFmtId="4" fontId="0" fillId="0" borderId="0" xfId="0" applyNumberFormat="1"/>
    <xf numFmtId="0" fontId="24" fillId="0" borderId="13" xfId="0" quotePrefix="1" applyFont="1" applyBorder="1" applyAlignment="1">
      <alignment horizontal="left" wrapText="1"/>
    </xf>
    <xf numFmtId="0" fontId="24" fillId="0" borderId="14" xfId="0" quotePrefix="1" applyFont="1" applyBorder="1" applyAlignment="1">
      <alignment horizontal="left" wrapText="1"/>
    </xf>
    <xf numFmtId="0" fontId="24" fillId="0" borderId="14" xfId="0" quotePrefix="1" applyFont="1" applyBorder="1" applyAlignment="1">
      <alignment horizontal="center" wrapText="1"/>
    </xf>
    <xf numFmtId="0" fontId="24" fillId="0" borderId="14" xfId="0" quotePrefix="1" applyFont="1" applyBorder="1" applyAlignment="1">
      <alignment horizontal="left"/>
    </xf>
    <xf numFmtId="0" fontId="24" fillId="41" borderId="11" xfId="0" applyFont="1" applyFill="1" applyBorder="1" applyAlignment="1">
      <alignment horizontal="center" vertical="center" wrapText="1"/>
    </xf>
    <xf numFmtId="0" fontId="26" fillId="36" borderId="14" xfId="0" applyFont="1" applyFill="1" applyBorder="1" applyAlignment="1">
      <alignment vertical="center"/>
    </xf>
    <xf numFmtId="4" fontId="24" fillId="36" borderId="11" xfId="0" applyNumberFormat="1" applyFont="1" applyFill="1" applyBorder="1" applyAlignment="1">
      <alignment horizontal="right"/>
    </xf>
    <xf numFmtId="4" fontId="24" fillId="0" borderId="11" xfId="0" applyNumberFormat="1" applyFont="1" applyBorder="1" applyAlignment="1">
      <alignment horizontal="right"/>
    </xf>
    <xf numFmtId="0" fontId="25" fillId="36" borderId="13" xfId="0" applyFont="1" applyFill="1" applyBorder="1" applyAlignment="1">
      <alignment horizontal="left" vertical="center"/>
    </xf>
    <xf numFmtId="0" fontId="24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/>
    <xf numFmtId="3" fontId="24" fillId="0" borderId="11" xfId="0" applyNumberFormat="1" applyFont="1" applyBorder="1" applyAlignment="1">
      <alignment horizontal="right"/>
    </xf>
    <xf numFmtId="3" fontId="24" fillId="36" borderId="11" xfId="0" applyNumberFormat="1" applyFont="1" applyFill="1" applyBorder="1" applyAlignment="1">
      <alignment horizontal="right"/>
    </xf>
    <xf numFmtId="0" fontId="24" fillId="0" borderId="0" xfId="0" quotePrefix="1" applyFont="1" applyAlignment="1">
      <alignment horizontal="center" vertical="center" wrapText="1"/>
    </xf>
    <xf numFmtId="4" fontId="24" fillId="37" borderId="13" xfId="0" quotePrefix="1" applyNumberFormat="1" applyFont="1" applyFill="1" applyBorder="1" applyAlignment="1">
      <alignment horizontal="right"/>
    </xf>
    <xf numFmtId="0" fontId="25" fillId="0" borderId="0" xfId="0" quotePrefix="1" applyFont="1" applyAlignment="1">
      <alignment horizontal="left" wrapText="1"/>
    </xf>
    <xf numFmtId="0" fontId="26" fillId="0" borderId="0" xfId="0" applyFont="1" applyAlignment="1">
      <alignment wrapText="1"/>
    </xf>
    <xf numFmtId="3" fontId="24" fillId="0" borderId="0" xfId="0" applyNumberFormat="1" applyFont="1" applyAlignment="1">
      <alignment horizontal="right"/>
    </xf>
    <xf numFmtId="0" fontId="28" fillId="0" borderId="0" xfId="0" applyFont="1" applyAlignment="1">
      <alignment horizontal="center"/>
    </xf>
    <xf numFmtId="0" fontId="29" fillId="0" borderId="0" xfId="0" applyFont="1"/>
    <xf numFmtId="0" fontId="29" fillId="0" borderId="20" xfId="0" applyFont="1" applyBorder="1"/>
    <xf numFmtId="0" fontId="29" fillId="0" borderId="11" xfId="0" applyFont="1" applyBorder="1" applyAlignment="1">
      <alignment horizontal="center"/>
    </xf>
    <xf numFmtId="0" fontId="29" fillId="35" borderId="11" xfId="0" applyFont="1" applyFill="1" applyBorder="1"/>
    <xf numFmtId="49" fontId="29" fillId="35" borderId="11" xfId="0" applyNumberFormat="1" applyFont="1" applyFill="1" applyBorder="1" applyAlignment="1">
      <alignment horizontal="left"/>
    </xf>
    <xf numFmtId="0" fontId="29" fillId="35" borderId="11" xfId="0" applyFont="1" applyFill="1" applyBorder="1" applyAlignment="1">
      <alignment horizontal="left"/>
    </xf>
    <xf numFmtId="0" fontId="29" fillId="0" borderId="0" xfId="0" applyFont="1" applyAlignment="1">
      <alignment horizontal="center"/>
    </xf>
    <xf numFmtId="49" fontId="29" fillId="0" borderId="11" xfId="0" applyNumberFormat="1" applyFont="1" applyBorder="1" applyAlignment="1">
      <alignment horizontal="center"/>
    </xf>
    <xf numFmtId="0" fontId="30" fillId="41" borderId="10" xfId="0" applyFont="1" applyFill="1" applyBorder="1" applyAlignment="1">
      <alignment horizontal="center" vertical="center" wrapText="1" indent="1"/>
    </xf>
    <xf numFmtId="0" fontId="24" fillId="41" borderId="22" xfId="0" applyFont="1" applyFill="1" applyBorder="1" applyAlignment="1">
      <alignment horizontal="center" vertical="center" wrapText="1"/>
    </xf>
    <xf numFmtId="0" fontId="24" fillId="41" borderId="23" xfId="0" applyFont="1" applyFill="1" applyBorder="1" applyAlignment="1">
      <alignment horizontal="center" vertical="center" wrapText="1"/>
    </xf>
    <xf numFmtId="4" fontId="25" fillId="38" borderId="21" xfId="0" applyNumberFormat="1" applyFont="1" applyFill="1" applyBorder="1" applyAlignment="1">
      <alignment wrapText="1"/>
    </xf>
    <xf numFmtId="0" fontId="31" fillId="34" borderId="11" xfId="0" applyFont="1" applyFill="1" applyBorder="1" applyAlignment="1">
      <alignment horizontal="left" wrapText="1" indent="1"/>
    </xf>
    <xf numFmtId="4" fontId="31" fillId="34" borderId="11" xfId="0" applyNumberFormat="1" applyFont="1" applyFill="1" applyBorder="1" applyAlignment="1">
      <alignment wrapText="1"/>
    </xf>
    <xf numFmtId="0" fontId="31" fillId="34" borderId="17" xfId="0" applyFont="1" applyFill="1" applyBorder="1" applyAlignment="1">
      <alignment horizontal="left" wrapText="1" indent="1"/>
    </xf>
    <xf numFmtId="4" fontId="31" fillId="34" borderId="11" xfId="0" applyNumberFormat="1" applyFont="1" applyFill="1" applyBorder="1" applyAlignment="1">
      <alignment horizontal="right" wrapText="1" indent="1"/>
    </xf>
    <xf numFmtId="4" fontId="30" fillId="40" borderId="11" xfId="0" applyNumberFormat="1" applyFont="1" applyFill="1" applyBorder="1" applyAlignment="1">
      <alignment horizontal="right" wrapText="1" indent="1"/>
    </xf>
    <xf numFmtId="0" fontId="31" fillId="35" borderId="11" xfId="0" applyFont="1" applyFill="1" applyBorder="1" applyAlignment="1">
      <alignment horizontal="left" wrapText="1" indent="1"/>
    </xf>
    <xf numFmtId="4" fontId="31" fillId="35" borderId="11" xfId="0" applyNumberFormat="1" applyFont="1" applyFill="1" applyBorder="1" applyAlignment="1">
      <alignment horizontal="right" wrapText="1" indent="1"/>
    </xf>
    <xf numFmtId="0" fontId="30" fillId="41" borderId="24" xfId="0" applyFont="1" applyFill="1" applyBorder="1" applyAlignment="1">
      <alignment horizontal="center" vertical="center" wrapText="1" indent="1"/>
    </xf>
    <xf numFmtId="0" fontId="24" fillId="41" borderId="25" xfId="0" applyFont="1" applyFill="1" applyBorder="1" applyAlignment="1">
      <alignment horizontal="center" vertical="center" wrapText="1"/>
    </xf>
    <xf numFmtId="0" fontId="25" fillId="38" borderId="12" xfId="0" applyFont="1" applyFill="1" applyBorder="1" applyAlignment="1">
      <alignment horizontal="left" wrapText="1" indent="1"/>
    </xf>
    <xf numFmtId="0" fontId="25" fillId="38" borderId="16" xfId="0" applyFont="1" applyFill="1" applyBorder="1" applyAlignment="1">
      <alignment horizontal="left" wrapText="1" indent="1"/>
    </xf>
    <xf numFmtId="4" fontId="25" fillId="38" borderId="19" xfId="0" applyNumberFormat="1" applyFont="1" applyFill="1" applyBorder="1" applyAlignment="1">
      <alignment horizontal="right" wrapText="1" indent="1"/>
    </xf>
    <xf numFmtId="0" fontId="31" fillId="34" borderId="16" xfId="0" applyFont="1" applyFill="1" applyBorder="1" applyAlignment="1">
      <alignment horizontal="left" wrapText="1" indent="1"/>
    </xf>
    <xf numFmtId="4" fontId="31" fillId="34" borderId="16" xfId="0" applyNumberFormat="1" applyFont="1" applyFill="1" applyBorder="1" applyAlignment="1">
      <alignment horizontal="right" wrapText="1" indent="1"/>
    </xf>
    <xf numFmtId="4" fontId="31" fillId="0" borderId="16" xfId="0" applyNumberFormat="1" applyFont="1" applyBorder="1" applyAlignment="1">
      <alignment horizontal="right" wrapText="1" indent="1"/>
    </xf>
    <xf numFmtId="0" fontId="25" fillId="38" borderId="11" xfId="0" applyFont="1" applyFill="1" applyBorder="1" applyAlignment="1">
      <alignment horizontal="left" wrapText="1" indent="1"/>
    </xf>
    <xf numFmtId="4" fontId="25" fillId="38" borderId="16" xfId="0" applyNumberFormat="1" applyFont="1" applyFill="1" applyBorder="1" applyAlignment="1">
      <alignment horizontal="right" wrapText="1" indent="1"/>
    </xf>
    <xf numFmtId="0" fontId="26" fillId="35" borderId="16" xfId="0" applyFont="1" applyFill="1" applyBorder="1" applyAlignment="1">
      <alignment horizontal="left" wrapText="1" indent="1"/>
    </xf>
    <xf numFmtId="4" fontId="26" fillId="35" borderId="16" xfId="0" applyNumberFormat="1" applyFont="1" applyFill="1" applyBorder="1" applyAlignment="1">
      <alignment horizontal="right" wrapText="1" indent="1"/>
    </xf>
    <xf numFmtId="0" fontId="31" fillId="34" borderId="12" xfId="0" applyFont="1" applyFill="1" applyBorder="1" applyAlignment="1">
      <alignment horizontal="left" wrapText="1" indent="1"/>
    </xf>
    <xf numFmtId="4" fontId="26" fillId="0" borderId="16" xfId="0" applyNumberFormat="1" applyFont="1" applyBorder="1" applyAlignment="1">
      <alignment horizontal="right" wrapText="1" indent="1"/>
    </xf>
    <xf numFmtId="0" fontId="25" fillId="38" borderId="17" xfId="0" applyFont="1" applyFill="1" applyBorder="1" applyAlignment="1">
      <alignment horizontal="left" wrapText="1" indent="1"/>
    </xf>
    <xf numFmtId="4" fontId="25" fillId="38" borderId="12" xfId="0" applyNumberFormat="1" applyFont="1" applyFill="1" applyBorder="1" applyAlignment="1">
      <alignment horizontal="right" wrapText="1" indent="1"/>
    </xf>
    <xf numFmtId="4" fontId="31" fillId="0" borderId="17" xfId="0" applyNumberFormat="1" applyFont="1" applyBorder="1" applyAlignment="1">
      <alignment horizontal="right" wrapText="1" indent="1"/>
    </xf>
    <xf numFmtId="4" fontId="31" fillId="34" borderId="12" xfId="0" applyNumberFormat="1" applyFont="1" applyFill="1" applyBorder="1" applyAlignment="1">
      <alignment horizontal="right" wrapText="1" indent="1"/>
    </xf>
    <xf numFmtId="4" fontId="25" fillId="39" borderId="11" xfId="0" applyNumberFormat="1" applyFont="1" applyFill="1" applyBorder="1" applyAlignment="1">
      <alignment horizontal="right" wrapText="1" indent="1"/>
    </xf>
    <xf numFmtId="4" fontId="25" fillId="38" borderId="11" xfId="0" applyNumberFormat="1" applyFont="1" applyFill="1" applyBorder="1" applyAlignment="1">
      <alignment horizontal="right" wrapText="1" indent="1"/>
    </xf>
    <xf numFmtId="0" fontId="27" fillId="0" borderId="0" xfId="0" applyFont="1" applyAlignment="1">
      <alignment vertical="center" wrapText="1"/>
    </xf>
    <xf numFmtId="4" fontId="24" fillId="38" borderId="15" xfId="0" applyNumberFormat="1" applyFont="1" applyFill="1" applyBorder="1" applyAlignment="1">
      <alignment horizontal="right"/>
    </xf>
    <xf numFmtId="4" fontId="24" fillId="38" borderId="11" xfId="0" applyNumberFormat="1" applyFont="1" applyFill="1" applyBorder="1" applyAlignment="1">
      <alignment horizontal="right"/>
    </xf>
    <xf numFmtId="0" fontId="26" fillId="35" borderId="11" xfId="0" applyFont="1" applyFill="1" applyBorder="1" applyAlignment="1">
      <alignment horizontal="left" vertical="center" wrapText="1"/>
    </xf>
    <xf numFmtId="4" fontId="27" fillId="35" borderId="15" xfId="0" applyNumberFormat="1" applyFont="1" applyFill="1" applyBorder="1" applyAlignment="1">
      <alignment horizontal="right"/>
    </xf>
    <xf numFmtId="4" fontId="27" fillId="35" borderId="11" xfId="0" applyNumberFormat="1" applyFont="1" applyFill="1" applyBorder="1" applyAlignment="1">
      <alignment horizontal="right"/>
    </xf>
    <xf numFmtId="0" fontId="26" fillId="35" borderId="11" xfId="0" quotePrefix="1" applyFont="1" applyFill="1" applyBorder="1" applyAlignment="1">
      <alignment horizontal="left" vertical="center"/>
    </xf>
    <xf numFmtId="49" fontId="33" fillId="35" borderId="11" xfId="0" quotePrefix="1" applyNumberFormat="1" applyFont="1" applyFill="1" applyBorder="1" applyAlignment="1">
      <alignment horizontal="left" vertical="center"/>
    </xf>
    <xf numFmtId="0" fontId="33" fillId="35" borderId="11" xfId="0" quotePrefix="1" applyFont="1" applyFill="1" applyBorder="1" applyAlignment="1">
      <alignment horizontal="left" vertical="center" wrapText="1"/>
    </xf>
    <xf numFmtId="0" fontId="25" fillId="38" borderId="11" xfId="0" applyFont="1" applyFill="1" applyBorder="1" applyAlignment="1">
      <alignment horizontal="left" vertical="center"/>
    </xf>
    <xf numFmtId="0" fontId="25" fillId="38" borderId="11" xfId="0" applyFont="1" applyFill="1" applyBorder="1" applyAlignment="1">
      <alignment vertical="center" wrapText="1"/>
    </xf>
    <xf numFmtId="0" fontId="26" fillId="35" borderId="11" xfId="0" applyFont="1" applyFill="1" applyBorder="1" applyAlignment="1">
      <alignment vertical="center" wrapText="1"/>
    </xf>
    <xf numFmtId="4" fontId="32" fillId="33" borderId="16" xfId="0" applyNumberFormat="1" applyFont="1" applyFill="1" applyBorder="1" applyAlignment="1">
      <alignment horizontal="right" wrapText="1" indent="1"/>
    </xf>
    <xf numFmtId="4" fontId="31" fillId="35" borderId="16" xfId="0" applyNumberFormat="1" applyFont="1" applyFill="1" applyBorder="1" applyAlignment="1">
      <alignment horizontal="right" wrapText="1" indent="1"/>
    </xf>
    <xf numFmtId="4" fontId="31" fillId="35" borderId="19" xfId="0" applyNumberFormat="1" applyFont="1" applyFill="1" applyBorder="1" applyAlignment="1">
      <alignment horizontal="right" wrapText="1" indent="1"/>
    </xf>
    <xf numFmtId="4" fontId="30" fillId="42" borderId="16" xfId="0" applyNumberFormat="1" applyFont="1" applyFill="1" applyBorder="1" applyAlignment="1">
      <alignment horizontal="right" wrapText="1" indent="1"/>
    </xf>
    <xf numFmtId="4" fontId="30" fillId="43" borderId="16" xfId="0" applyNumberFormat="1" applyFont="1" applyFill="1" applyBorder="1" applyAlignment="1">
      <alignment horizontal="right" wrapText="1" indent="1"/>
    </xf>
    <xf numFmtId="4" fontId="30" fillId="43" borderId="12" xfId="0" applyNumberFormat="1" applyFont="1" applyFill="1" applyBorder="1" applyAlignment="1">
      <alignment horizontal="right" wrapText="1" indent="1"/>
    </xf>
    <xf numFmtId="4" fontId="25" fillId="42" borderId="16" xfId="0" applyNumberFormat="1" applyFont="1" applyFill="1" applyBorder="1" applyAlignment="1">
      <alignment horizontal="right" wrapText="1" indent="1"/>
    </xf>
    <xf numFmtId="4" fontId="30" fillId="44" borderId="16" xfId="0" applyNumberFormat="1" applyFont="1" applyFill="1" applyBorder="1" applyAlignment="1">
      <alignment horizontal="right" wrapText="1" indent="1"/>
    </xf>
    <xf numFmtId="4" fontId="25" fillId="43" borderId="16" xfId="0" applyNumberFormat="1" applyFont="1" applyFill="1" applyBorder="1" applyAlignment="1">
      <alignment horizontal="right" wrapText="1" indent="1"/>
    </xf>
    <xf numFmtId="4" fontId="25" fillId="35" borderId="16" xfId="0" applyNumberFormat="1" applyFont="1" applyFill="1" applyBorder="1" applyAlignment="1">
      <alignment horizontal="right" wrapText="1" indent="1"/>
    </xf>
    <xf numFmtId="4" fontId="25" fillId="45" borderId="16" xfId="0" applyNumberFormat="1" applyFont="1" applyFill="1" applyBorder="1" applyAlignment="1">
      <alignment horizontal="right" wrapText="1" indent="1"/>
    </xf>
    <xf numFmtId="4" fontId="30" fillId="45" borderId="16" xfId="0" applyNumberFormat="1" applyFont="1" applyFill="1" applyBorder="1" applyAlignment="1">
      <alignment horizontal="right" wrapText="1" indent="1"/>
    </xf>
    <xf numFmtId="4" fontId="30" fillId="35" borderId="16" xfId="0" applyNumberFormat="1" applyFont="1" applyFill="1" applyBorder="1" applyAlignment="1">
      <alignment horizontal="right" wrapText="1" indent="1"/>
    </xf>
    <xf numFmtId="4" fontId="30" fillId="35" borderId="12" xfId="0" applyNumberFormat="1" applyFont="1" applyFill="1" applyBorder="1" applyAlignment="1">
      <alignment horizontal="right" wrapText="1" indent="1"/>
    </xf>
    <xf numFmtId="4" fontId="24" fillId="37" borderId="11" xfId="0" quotePrefix="1" applyNumberFormat="1" applyFont="1" applyFill="1" applyBorder="1" applyAlignment="1">
      <alignment horizontal="right"/>
    </xf>
    <xf numFmtId="0" fontId="30" fillId="0" borderId="26" xfId="0" applyFont="1" applyBorder="1" applyAlignment="1">
      <alignment horizontal="center" vertical="center" wrapText="1" indent="1"/>
    </xf>
    <xf numFmtId="0" fontId="26" fillId="35" borderId="27" xfId="0" applyFont="1" applyFill="1" applyBorder="1" applyAlignment="1">
      <alignment horizontal="left" wrapText="1" indent="1"/>
    </xf>
    <xf numFmtId="4" fontId="26" fillId="35" borderId="28" xfId="0" applyNumberFormat="1" applyFont="1" applyFill="1" applyBorder="1" applyAlignment="1">
      <alignment horizontal="right" wrapText="1" indent="1"/>
    </xf>
    <xf numFmtId="0" fontId="26" fillId="35" borderId="27" xfId="0" applyFont="1" applyFill="1" applyBorder="1" applyAlignment="1">
      <alignment horizontal="left" vertical="top" wrapText="1" indent="1"/>
    </xf>
    <xf numFmtId="0" fontId="25" fillId="39" borderId="29" xfId="0" applyFont="1" applyFill="1" applyBorder="1" applyAlignment="1">
      <alignment horizontal="left" wrapText="1" indent="1"/>
    </xf>
    <xf numFmtId="4" fontId="25" fillId="39" borderId="30" xfId="0" applyNumberFormat="1" applyFont="1" applyFill="1" applyBorder="1" applyAlignment="1">
      <alignment horizontal="right" wrapText="1" indent="1"/>
    </xf>
    <xf numFmtId="4" fontId="25" fillId="39" borderId="31" xfId="0" applyNumberFormat="1" applyFont="1" applyFill="1" applyBorder="1" applyAlignment="1">
      <alignment horizontal="right" wrapText="1" indent="1"/>
    </xf>
    <xf numFmtId="0" fontId="30" fillId="41" borderId="26" xfId="0" applyFont="1" applyFill="1" applyBorder="1" applyAlignment="1">
      <alignment horizontal="center" vertical="center" wrapText="1" indent="1"/>
    </xf>
    <xf numFmtId="0" fontId="32" fillId="33" borderId="27" xfId="0" applyFont="1" applyFill="1" applyBorder="1" applyAlignment="1">
      <alignment horizontal="left" wrapText="1" indent="1"/>
    </xf>
    <xf numFmtId="4" fontId="32" fillId="33" borderId="28" xfId="0" applyNumberFormat="1" applyFont="1" applyFill="1" applyBorder="1" applyAlignment="1">
      <alignment horizontal="right" wrapText="1" indent="1"/>
    </xf>
    <xf numFmtId="0" fontId="25" fillId="45" borderId="27" xfId="0" applyFont="1" applyFill="1" applyBorder="1" applyAlignment="1">
      <alignment horizontal="left" wrapText="1" indent="1"/>
    </xf>
    <xf numFmtId="4" fontId="25" fillId="45" borderId="28" xfId="0" applyNumberFormat="1" applyFont="1" applyFill="1" applyBorder="1" applyAlignment="1">
      <alignment horizontal="right" wrapText="1" indent="1"/>
    </xf>
    <xf numFmtId="0" fontId="30" fillId="42" borderId="27" xfId="0" applyFont="1" applyFill="1" applyBorder="1" applyAlignment="1">
      <alignment horizontal="left" wrapText="1" indent="1"/>
    </xf>
    <xf numFmtId="4" fontId="30" fillId="42" borderId="28" xfId="0" applyNumberFormat="1" applyFont="1" applyFill="1" applyBorder="1" applyAlignment="1">
      <alignment horizontal="right" wrapText="1" indent="1"/>
    </xf>
    <xf numFmtId="0" fontId="30" fillId="35" borderId="27" xfId="0" applyFont="1" applyFill="1" applyBorder="1" applyAlignment="1">
      <alignment horizontal="left" wrapText="1" indent="1"/>
    </xf>
    <xf numFmtId="4" fontId="30" fillId="35" borderId="28" xfId="0" applyNumberFormat="1" applyFont="1" applyFill="1" applyBorder="1" applyAlignment="1">
      <alignment horizontal="right" wrapText="1" indent="1"/>
    </xf>
    <xf numFmtId="0" fontId="30" fillId="43" borderId="27" xfId="0" applyFont="1" applyFill="1" applyBorder="1" applyAlignment="1">
      <alignment horizontal="left" wrapText="1" indent="1"/>
    </xf>
    <xf numFmtId="4" fontId="30" fillId="43" borderId="28" xfId="0" applyNumberFormat="1" applyFont="1" applyFill="1" applyBorder="1" applyAlignment="1">
      <alignment horizontal="right" wrapText="1" indent="1"/>
    </xf>
    <xf numFmtId="0" fontId="31" fillId="35" borderId="27" xfId="0" applyFont="1" applyFill="1" applyBorder="1" applyAlignment="1">
      <alignment horizontal="left" wrapText="1" indent="1"/>
    </xf>
    <xf numFmtId="4" fontId="31" fillId="35" borderId="28" xfId="0" applyNumberFormat="1" applyFont="1" applyFill="1" applyBorder="1" applyAlignment="1">
      <alignment horizontal="right" wrapText="1" indent="1"/>
    </xf>
    <xf numFmtId="0" fontId="31" fillId="35" borderId="32" xfId="0" applyFont="1" applyFill="1" applyBorder="1" applyAlignment="1">
      <alignment horizontal="left" wrapText="1" indent="1"/>
    </xf>
    <xf numFmtId="0" fontId="25" fillId="43" borderId="27" xfId="0" applyFont="1" applyFill="1" applyBorder="1" applyAlignment="1">
      <alignment horizontal="left" wrapText="1" indent="1"/>
    </xf>
    <xf numFmtId="4" fontId="26" fillId="43" borderId="28" xfId="0" applyNumberFormat="1" applyFont="1" applyFill="1" applyBorder="1" applyAlignment="1">
      <alignment horizontal="right" wrapText="1" indent="1"/>
    </xf>
    <xf numFmtId="0" fontId="25" fillId="42" borderId="27" xfId="0" applyFont="1" applyFill="1" applyBorder="1" applyAlignment="1">
      <alignment horizontal="left" wrapText="1" indent="1"/>
    </xf>
    <xf numFmtId="4" fontId="25" fillId="42" borderId="28" xfId="0" applyNumberFormat="1" applyFont="1" applyFill="1" applyBorder="1" applyAlignment="1">
      <alignment horizontal="right" wrapText="1" indent="1"/>
    </xf>
    <xf numFmtId="0" fontId="25" fillId="35" borderId="27" xfId="0" applyFont="1" applyFill="1" applyBorder="1" applyAlignment="1">
      <alignment horizontal="left" wrapText="1" indent="1"/>
    </xf>
    <xf numFmtId="4" fontId="25" fillId="35" borderId="28" xfId="0" applyNumberFormat="1" applyFont="1" applyFill="1" applyBorder="1" applyAlignment="1">
      <alignment horizontal="right" wrapText="1" indent="1"/>
    </xf>
    <xf numFmtId="4" fontId="31" fillId="34" borderId="28" xfId="0" applyNumberFormat="1" applyFont="1" applyFill="1" applyBorder="1" applyAlignment="1">
      <alignment horizontal="right" wrapText="1" indent="1"/>
    </xf>
    <xf numFmtId="0" fontId="31" fillId="34" borderId="27" xfId="0" applyFont="1" applyFill="1" applyBorder="1" applyAlignment="1">
      <alignment horizontal="left" wrapText="1" indent="1"/>
    </xf>
    <xf numFmtId="0" fontId="31" fillId="45" borderId="27" xfId="0" applyFont="1" applyFill="1" applyBorder="1" applyAlignment="1">
      <alignment horizontal="left" wrapText="1" indent="1"/>
    </xf>
    <xf numFmtId="4" fontId="30" fillId="45" borderId="28" xfId="0" applyNumberFormat="1" applyFont="1" applyFill="1" applyBorder="1" applyAlignment="1">
      <alignment horizontal="right" wrapText="1" indent="1"/>
    </xf>
    <xf numFmtId="0" fontId="30" fillId="44" borderId="27" xfId="0" applyFont="1" applyFill="1" applyBorder="1" applyAlignment="1">
      <alignment horizontal="left" wrapText="1" indent="1"/>
    </xf>
    <xf numFmtId="4" fontId="30" fillId="44" borderId="28" xfId="0" applyNumberFormat="1" applyFont="1" applyFill="1" applyBorder="1" applyAlignment="1">
      <alignment horizontal="right" wrapText="1" indent="1"/>
    </xf>
    <xf numFmtId="0" fontId="31" fillId="34" borderId="29" xfId="0" applyFont="1" applyFill="1" applyBorder="1" applyAlignment="1">
      <alignment horizontal="left" wrapText="1" indent="1"/>
    </xf>
    <xf numFmtId="4" fontId="31" fillId="34" borderId="33" xfId="0" applyNumberFormat="1" applyFont="1" applyFill="1" applyBorder="1" applyAlignment="1">
      <alignment horizontal="right" wrapText="1" indent="1"/>
    </xf>
    <xf numFmtId="4" fontId="31" fillId="35" borderId="30" xfId="0" applyNumberFormat="1" applyFont="1" applyFill="1" applyBorder="1" applyAlignment="1">
      <alignment horizontal="right" wrapText="1" indent="1"/>
    </xf>
    <xf numFmtId="4" fontId="31" fillId="34" borderId="30" xfId="0" applyNumberFormat="1" applyFont="1" applyFill="1" applyBorder="1" applyAlignment="1">
      <alignment horizontal="right" wrapText="1" indent="1"/>
    </xf>
    <xf numFmtId="4" fontId="31" fillId="34" borderId="31" xfId="0" applyNumberFormat="1" applyFont="1" applyFill="1" applyBorder="1" applyAlignment="1">
      <alignment horizontal="right" wrapText="1" indent="1"/>
    </xf>
    <xf numFmtId="0" fontId="29" fillId="0" borderId="11" xfId="0" applyFont="1" applyBorder="1" applyAlignment="1">
      <alignment horizontal="left" vertical="top"/>
    </xf>
    <xf numFmtId="49" fontId="29" fillId="0" borderId="11" xfId="0" applyNumberFormat="1" applyFont="1" applyBorder="1" applyAlignment="1">
      <alignment horizontal="left" vertical="top"/>
    </xf>
    <xf numFmtId="49" fontId="29" fillId="0" borderId="11" xfId="0" applyNumberFormat="1" applyFont="1" applyBorder="1" applyAlignment="1">
      <alignment vertical="top"/>
    </xf>
    <xf numFmtId="0" fontId="31" fillId="34" borderId="11" xfId="0" applyFont="1" applyFill="1" applyBorder="1" applyAlignment="1">
      <alignment horizontal="left" vertical="top" wrapText="1" indent="1"/>
    </xf>
    <xf numFmtId="0" fontId="29" fillId="0" borderId="17" xfId="0" applyFont="1" applyBorder="1" applyAlignment="1">
      <alignment horizontal="left" vertical="top"/>
    </xf>
    <xf numFmtId="0" fontId="29" fillId="0" borderId="17" xfId="0" applyFont="1" applyBorder="1" applyAlignment="1">
      <alignment vertical="top"/>
    </xf>
    <xf numFmtId="0" fontId="26" fillId="35" borderId="11" xfId="0" applyFont="1" applyFill="1" applyBorder="1" applyAlignment="1">
      <alignment horizontal="center" vertical="top" wrapText="1"/>
    </xf>
    <xf numFmtId="0" fontId="29" fillId="0" borderId="11" xfId="0" applyFont="1" applyBorder="1" applyAlignment="1">
      <alignment horizontal="center" vertical="top"/>
    </xf>
    <xf numFmtId="49" fontId="29" fillId="0" borderId="11" xfId="0" applyNumberFormat="1" applyFont="1" applyBorder="1" applyAlignment="1">
      <alignment horizontal="center" vertical="top"/>
    </xf>
    <xf numFmtId="0" fontId="29" fillId="0" borderId="17" xfId="0" applyFont="1" applyBorder="1" applyAlignment="1">
      <alignment horizontal="center" vertical="top"/>
    </xf>
    <xf numFmtId="49" fontId="29" fillId="0" borderId="17" xfId="0" applyNumberFormat="1" applyFont="1" applyBorder="1" applyAlignment="1">
      <alignment horizontal="center" vertical="top"/>
    </xf>
    <xf numFmtId="4" fontId="25" fillId="38" borderId="34" xfId="0" applyNumberFormat="1" applyFont="1" applyFill="1" applyBorder="1" applyAlignment="1">
      <alignment wrapText="1"/>
    </xf>
    <xf numFmtId="4" fontId="31" fillId="34" borderId="15" xfId="0" applyNumberFormat="1" applyFont="1" applyFill="1" applyBorder="1" applyAlignment="1">
      <alignment wrapText="1"/>
    </xf>
    <xf numFmtId="4" fontId="25" fillId="38" borderId="15" xfId="0" applyNumberFormat="1" applyFont="1" applyFill="1" applyBorder="1" applyAlignment="1">
      <alignment horizontal="right" wrapText="1" indent="1"/>
    </xf>
    <xf numFmtId="4" fontId="31" fillId="34" borderId="15" xfId="0" applyNumberFormat="1" applyFont="1" applyFill="1" applyBorder="1" applyAlignment="1">
      <alignment horizontal="right" wrapText="1" indent="1"/>
    </xf>
    <xf numFmtId="4" fontId="30" fillId="40" borderId="15" xfId="0" applyNumberFormat="1" applyFont="1" applyFill="1" applyBorder="1" applyAlignment="1">
      <alignment horizontal="right" wrapText="1" indent="1"/>
    </xf>
    <xf numFmtId="4" fontId="31" fillId="35" borderId="15" xfId="0" applyNumberFormat="1" applyFont="1" applyFill="1" applyBorder="1" applyAlignment="1">
      <alignment horizontal="right" wrapText="1" indent="1"/>
    </xf>
    <xf numFmtId="0" fontId="30" fillId="41" borderId="35" xfId="0" applyFont="1" applyFill="1" applyBorder="1" applyAlignment="1">
      <alignment horizontal="center" vertical="center" wrapText="1" indent="1"/>
    </xf>
    <xf numFmtId="0" fontId="25" fillId="38" borderId="36" xfId="0" applyFont="1" applyFill="1" applyBorder="1" applyAlignment="1">
      <alignment horizontal="center"/>
    </xf>
    <xf numFmtId="0" fontId="29" fillId="0" borderId="39" xfId="0" applyFont="1" applyBorder="1" applyAlignment="1">
      <alignment horizontal="center"/>
    </xf>
    <xf numFmtId="0" fontId="29" fillId="0" borderId="39" xfId="0" applyFont="1" applyBorder="1"/>
    <xf numFmtId="0" fontId="25" fillId="38" borderId="39" xfId="0" applyFont="1" applyFill="1" applyBorder="1" applyAlignment="1">
      <alignment horizontal="center"/>
    </xf>
    <xf numFmtId="0" fontId="29" fillId="0" borderId="41" xfId="0" applyFont="1" applyBorder="1"/>
    <xf numFmtId="0" fontId="28" fillId="40" borderId="39" xfId="0" applyFont="1" applyFill="1" applyBorder="1" applyAlignment="1">
      <alignment horizontal="center"/>
    </xf>
    <xf numFmtId="0" fontId="29" fillId="35" borderId="39" xfId="0" applyFont="1" applyFill="1" applyBorder="1"/>
    <xf numFmtId="4" fontId="25" fillId="38" borderId="45" xfId="0" applyNumberFormat="1" applyFont="1" applyFill="1" applyBorder="1" applyAlignment="1">
      <alignment wrapText="1"/>
    </xf>
    <xf numFmtId="4" fontId="31" fillId="34" borderId="40" xfId="0" applyNumberFormat="1" applyFont="1" applyFill="1" applyBorder="1" applyAlignment="1">
      <alignment wrapText="1"/>
    </xf>
    <xf numFmtId="4" fontId="25" fillId="38" borderId="40" xfId="0" applyNumberFormat="1" applyFont="1" applyFill="1" applyBorder="1" applyAlignment="1">
      <alignment horizontal="right" wrapText="1" indent="1"/>
    </xf>
    <xf numFmtId="4" fontId="31" fillId="34" borderId="40" xfId="0" applyNumberFormat="1" applyFont="1" applyFill="1" applyBorder="1" applyAlignment="1">
      <alignment horizontal="right" wrapText="1" indent="1"/>
    </xf>
    <xf numFmtId="4" fontId="30" fillId="40" borderId="40" xfId="0" applyNumberFormat="1" applyFont="1" applyFill="1" applyBorder="1" applyAlignment="1">
      <alignment horizontal="right" wrapText="1" indent="1"/>
    </xf>
    <xf numFmtId="4" fontId="31" fillId="35" borderId="40" xfId="0" applyNumberFormat="1" applyFont="1" applyFill="1" applyBorder="1" applyAlignment="1">
      <alignment horizontal="right" wrapText="1" indent="1"/>
    </xf>
    <xf numFmtId="4" fontId="32" fillId="39" borderId="43" xfId="0" applyNumberFormat="1" applyFont="1" applyFill="1" applyBorder="1" applyAlignment="1">
      <alignment horizontal="right" wrapText="1" indent="1"/>
    </xf>
    <xf numFmtId="4" fontId="32" fillId="39" borderId="44" xfId="0" applyNumberFormat="1" applyFont="1" applyFill="1" applyBorder="1" applyAlignment="1">
      <alignment horizontal="right" wrapText="1" indent="1"/>
    </xf>
    <xf numFmtId="0" fontId="30" fillId="41" borderId="47" xfId="0" applyFont="1" applyFill="1" applyBorder="1" applyAlignment="1">
      <alignment horizontal="center" vertical="center" wrapText="1" indent="1"/>
    </xf>
    <xf numFmtId="0" fontId="30" fillId="41" borderId="50" xfId="0" applyFont="1" applyFill="1" applyBorder="1" applyAlignment="1">
      <alignment horizontal="center" vertical="center" wrapText="1" indent="1"/>
    </xf>
    <xf numFmtId="0" fontId="29" fillId="0" borderId="15" xfId="0" applyFont="1" applyBorder="1" applyAlignment="1">
      <alignment horizontal="center"/>
    </xf>
    <xf numFmtId="0" fontId="29" fillId="0" borderId="15" xfId="0" applyFont="1" applyBorder="1"/>
    <xf numFmtId="0" fontId="25" fillId="38" borderId="15" xfId="0" applyFont="1" applyFill="1" applyBorder="1" applyAlignment="1">
      <alignment horizontal="left" wrapText="1" indent="1"/>
    </xf>
    <xf numFmtId="0" fontId="25" fillId="35" borderId="15" xfId="0" applyFont="1" applyFill="1" applyBorder="1" applyAlignment="1">
      <alignment horizontal="left" wrapText="1" indent="1"/>
    </xf>
    <xf numFmtId="0" fontId="29" fillId="0" borderId="51" xfId="0" applyFont="1" applyBorder="1"/>
    <xf numFmtId="0" fontId="25" fillId="38" borderId="51" xfId="0" applyFont="1" applyFill="1" applyBorder="1" applyAlignment="1">
      <alignment horizontal="left" wrapText="1" indent="1"/>
    </xf>
    <xf numFmtId="0" fontId="0" fillId="0" borderId="49" xfId="0" applyBorder="1"/>
    <xf numFmtId="4" fontId="26" fillId="38" borderId="52" xfId="0" applyNumberFormat="1" applyFont="1" applyFill="1" applyBorder="1" applyAlignment="1">
      <alignment horizontal="right" wrapText="1" indent="1"/>
    </xf>
    <xf numFmtId="4" fontId="25" fillId="38" borderId="53" xfId="0" applyNumberFormat="1" applyFont="1" applyFill="1" applyBorder="1" applyAlignment="1">
      <alignment horizontal="right" wrapText="1" indent="1"/>
    </xf>
    <xf numFmtId="4" fontId="26" fillId="35" borderId="53" xfId="0" applyNumberFormat="1" applyFont="1" applyFill="1" applyBorder="1" applyAlignment="1">
      <alignment horizontal="right" wrapText="1" indent="1"/>
    </xf>
    <xf numFmtId="4" fontId="31" fillId="34" borderId="53" xfId="0" applyNumberFormat="1" applyFont="1" applyFill="1" applyBorder="1" applyAlignment="1">
      <alignment horizontal="right" wrapText="1" indent="1"/>
    </xf>
    <xf numFmtId="4" fontId="26" fillId="38" borderId="28" xfId="0" applyNumberFormat="1" applyFont="1" applyFill="1" applyBorder="1" applyAlignment="1">
      <alignment horizontal="right" wrapText="1" indent="1"/>
    </xf>
    <xf numFmtId="4" fontId="31" fillId="34" borderId="54" xfId="0" applyNumberFormat="1" applyFont="1" applyFill="1" applyBorder="1" applyAlignment="1">
      <alignment horizontal="right" wrapText="1" indent="1"/>
    </xf>
    <xf numFmtId="4" fontId="34" fillId="39" borderId="40" xfId="0" applyNumberFormat="1" applyFont="1" applyFill="1" applyBorder="1" applyAlignment="1">
      <alignment horizontal="right" wrapText="1" indent="1"/>
    </xf>
    <xf numFmtId="4" fontId="24" fillId="38" borderId="40" xfId="0" applyNumberFormat="1" applyFont="1" applyFill="1" applyBorder="1" applyAlignment="1">
      <alignment horizontal="right"/>
    </xf>
    <xf numFmtId="0" fontId="25" fillId="35" borderId="39" xfId="0" applyFont="1" applyFill="1" applyBorder="1" applyAlignment="1">
      <alignment horizontal="left" vertical="center" wrapText="1"/>
    </xf>
    <xf numFmtId="4" fontId="27" fillId="35" borderId="40" xfId="0" applyNumberFormat="1" applyFont="1" applyFill="1" applyBorder="1" applyAlignment="1">
      <alignment horizontal="right"/>
    </xf>
    <xf numFmtId="0" fontId="26" fillId="35" borderId="39" xfId="0" quotePrefix="1" applyFont="1" applyFill="1" applyBorder="1" applyAlignment="1">
      <alignment horizontal="left" vertical="center"/>
    </xf>
    <xf numFmtId="0" fontId="25" fillId="38" borderId="39" xfId="0" applyFont="1" applyFill="1" applyBorder="1" applyAlignment="1">
      <alignment horizontal="left" vertical="center"/>
    </xf>
    <xf numFmtId="0" fontId="26" fillId="35" borderId="39" xfId="0" applyFont="1" applyFill="1" applyBorder="1" applyAlignment="1">
      <alignment horizontal="left" vertical="center" wrapText="1"/>
    </xf>
    <xf numFmtId="0" fontId="26" fillId="35" borderId="42" xfId="0" applyFont="1" applyFill="1" applyBorder="1" applyAlignment="1">
      <alignment horizontal="left" vertical="center" wrapText="1"/>
    </xf>
    <xf numFmtId="0" fontId="26" fillId="35" borderId="43" xfId="0" applyFont="1" applyFill="1" applyBorder="1" applyAlignment="1">
      <alignment horizontal="left" vertical="center" wrapText="1"/>
    </xf>
    <xf numFmtId="49" fontId="33" fillId="35" borderId="43" xfId="0" quotePrefix="1" applyNumberFormat="1" applyFont="1" applyFill="1" applyBorder="1" applyAlignment="1">
      <alignment horizontal="left" vertical="center"/>
    </xf>
    <xf numFmtId="0" fontId="33" fillId="35" borderId="43" xfId="0" applyFont="1" applyFill="1" applyBorder="1" applyAlignment="1">
      <alignment horizontal="left" vertical="center"/>
    </xf>
    <xf numFmtId="4" fontId="27" fillId="35" borderId="55" xfId="0" applyNumberFormat="1" applyFont="1" applyFill="1" applyBorder="1" applyAlignment="1">
      <alignment horizontal="right"/>
    </xf>
    <xf numFmtId="4" fontId="27" fillId="35" borderId="43" xfId="0" applyNumberFormat="1" applyFont="1" applyFill="1" applyBorder="1" applyAlignment="1">
      <alignment horizontal="right"/>
    </xf>
    <xf numFmtId="4" fontId="27" fillId="35" borderId="44" xfId="0" applyNumberFormat="1" applyFont="1" applyFill="1" applyBorder="1" applyAlignment="1">
      <alignment horizontal="right"/>
    </xf>
    <xf numFmtId="0" fontId="25" fillId="38" borderId="56" xfId="0" applyFont="1" applyFill="1" applyBorder="1" applyAlignment="1">
      <alignment horizontal="left" vertical="center" wrapText="1"/>
    </xf>
    <xf numFmtId="0" fontId="25" fillId="38" borderId="21" xfId="0" applyFont="1" applyFill="1" applyBorder="1" applyAlignment="1">
      <alignment horizontal="left" vertical="center" wrapText="1"/>
    </xf>
    <xf numFmtId="0" fontId="24" fillId="41" borderId="57" xfId="0" applyFont="1" applyFill="1" applyBorder="1" applyAlignment="1">
      <alignment horizontal="center" vertical="center" wrapText="1"/>
    </xf>
    <xf numFmtId="0" fontId="24" fillId="41" borderId="58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5" fillId="36" borderId="13" xfId="0" quotePrefix="1" applyFont="1" applyFill="1" applyBorder="1" applyAlignment="1">
      <alignment horizontal="left" vertical="center" wrapText="1"/>
    </xf>
    <xf numFmtId="0" fontId="26" fillId="36" borderId="14" xfId="0" applyFont="1" applyFill="1" applyBorder="1" applyAlignment="1">
      <alignment vertical="center" wrapText="1"/>
    </xf>
    <xf numFmtId="0" fontId="25" fillId="0" borderId="0" xfId="0" applyFont="1" applyAlignment="1">
      <alignment horizontal="center" vertical="center" wrapText="1"/>
    </xf>
    <xf numFmtId="0" fontId="35" fillId="0" borderId="0" xfId="0" applyFont="1" applyAlignment="1">
      <alignment wrapText="1"/>
    </xf>
    <xf numFmtId="0" fontId="24" fillId="37" borderId="13" xfId="0" applyFont="1" applyFill="1" applyBorder="1" applyAlignment="1">
      <alignment horizontal="left" vertical="center" wrapText="1"/>
    </xf>
    <xf numFmtId="0" fontId="24" fillId="37" borderId="14" xfId="0" applyFont="1" applyFill="1" applyBorder="1" applyAlignment="1">
      <alignment horizontal="left" vertical="center" wrapText="1"/>
    </xf>
    <xf numFmtId="0" fontId="24" fillId="37" borderId="15" xfId="0" applyFont="1" applyFill="1" applyBorder="1" applyAlignment="1">
      <alignment horizontal="left" vertical="center" wrapText="1"/>
    </xf>
    <xf numFmtId="0" fontId="25" fillId="0" borderId="13" xfId="0" quotePrefix="1" applyFont="1" applyBorder="1" applyAlignment="1">
      <alignment horizontal="left" vertical="center" wrapText="1"/>
    </xf>
    <xf numFmtId="0" fontId="26" fillId="0" borderId="14" xfId="0" applyFont="1" applyBorder="1" applyAlignment="1">
      <alignment vertical="center" wrapText="1"/>
    </xf>
    <xf numFmtId="0" fontId="25" fillId="0" borderId="13" xfId="0" applyFont="1" applyBorder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2" fillId="0" borderId="0" xfId="0" applyFont="1" applyAlignment="1">
      <alignment wrapText="1"/>
    </xf>
    <xf numFmtId="0" fontId="25" fillId="36" borderId="13" xfId="0" applyFont="1" applyFill="1" applyBorder="1" applyAlignment="1">
      <alignment horizontal="left" vertical="center" wrapText="1"/>
    </xf>
    <xf numFmtId="0" fontId="26" fillId="36" borderId="14" xfId="0" applyFont="1" applyFill="1" applyBorder="1" applyAlignment="1">
      <alignment vertical="center"/>
    </xf>
    <xf numFmtId="0" fontId="26" fillId="0" borderId="14" xfId="0" applyFont="1" applyBorder="1" applyAlignment="1">
      <alignment vertical="center"/>
    </xf>
    <xf numFmtId="0" fontId="25" fillId="0" borderId="13" xfId="0" quotePrefix="1" applyFont="1" applyBorder="1" applyAlignment="1">
      <alignment horizontal="left" vertical="center"/>
    </xf>
    <xf numFmtId="0" fontId="24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5" fillId="0" borderId="14" xfId="0" applyFont="1" applyBorder="1" applyAlignment="1">
      <alignment horizontal="left" vertical="center" wrapText="1"/>
    </xf>
    <xf numFmtId="0" fontId="25" fillId="0" borderId="15" xfId="0" applyFont="1" applyBorder="1" applyAlignment="1">
      <alignment horizontal="left" vertical="center" wrapText="1"/>
    </xf>
    <xf numFmtId="0" fontId="28" fillId="0" borderId="0" xfId="0" applyFont="1" applyAlignment="1">
      <alignment horizontal="center"/>
    </xf>
    <xf numFmtId="0" fontId="25" fillId="39" borderId="15" xfId="0" applyFont="1" applyFill="1" applyBorder="1" applyAlignment="1">
      <alignment horizontal="center" wrapText="1"/>
    </xf>
    <xf numFmtId="0" fontId="25" fillId="39" borderId="11" xfId="0" applyFont="1" applyFill="1" applyBorder="1" applyAlignment="1">
      <alignment horizontal="center" wrapText="1"/>
    </xf>
    <xf numFmtId="0" fontId="25" fillId="38" borderId="37" xfId="0" applyFont="1" applyFill="1" applyBorder="1" applyAlignment="1">
      <alignment horizontal="left"/>
    </xf>
    <xf numFmtId="0" fontId="25" fillId="38" borderId="38" xfId="0" applyFont="1" applyFill="1" applyBorder="1" applyAlignment="1">
      <alignment horizontal="left"/>
    </xf>
    <xf numFmtId="0" fontId="25" fillId="38" borderId="46" xfId="0" applyFont="1" applyFill="1" applyBorder="1" applyAlignment="1">
      <alignment horizontal="left"/>
    </xf>
    <xf numFmtId="0" fontId="25" fillId="38" borderId="13" xfId="0" applyFont="1" applyFill="1" applyBorder="1" applyAlignment="1">
      <alignment horizontal="left"/>
    </xf>
    <xf numFmtId="0" fontId="25" fillId="38" borderId="14" xfId="0" applyFont="1" applyFill="1" applyBorder="1" applyAlignment="1">
      <alignment horizontal="left"/>
    </xf>
    <xf numFmtId="0" fontId="25" fillId="38" borderId="15" xfId="0" applyFont="1" applyFill="1" applyBorder="1" applyAlignment="1">
      <alignment horizontal="left"/>
    </xf>
    <xf numFmtId="0" fontId="32" fillId="39" borderId="42" xfId="0" applyFont="1" applyFill="1" applyBorder="1" applyAlignment="1">
      <alignment horizontal="center" wrapText="1"/>
    </xf>
    <xf numFmtId="0" fontId="32" fillId="39" borderId="43" xfId="0" applyFont="1" applyFill="1" applyBorder="1" applyAlignment="1">
      <alignment horizontal="center" wrapText="1"/>
    </xf>
    <xf numFmtId="0" fontId="32" fillId="39" borderId="48" xfId="0" applyFont="1" applyFill="1" applyBorder="1" applyAlignment="1">
      <alignment horizontal="center" wrapText="1"/>
    </xf>
    <xf numFmtId="0" fontId="28" fillId="40" borderId="13" xfId="0" applyFont="1" applyFill="1" applyBorder="1" applyAlignment="1">
      <alignment horizontal="left"/>
    </xf>
    <xf numFmtId="0" fontId="28" fillId="40" borderId="14" xfId="0" applyFont="1" applyFill="1" applyBorder="1" applyAlignment="1">
      <alignment horizontal="left"/>
    </xf>
    <xf numFmtId="0" fontId="28" fillId="40" borderId="15" xfId="0" applyFont="1" applyFill="1" applyBorder="1" applyAlignment="1">
      <alignment horizontal="left"/>
    </xf>
    <xf numFmtId="0" fontId="27" fillId="0" borderId="0" xfId="0" applyFont="1" applyAlignment="1">
      <alignment vertical="center" wrapText="1"/>
    </xf>
    <xf numFmtId="0" fontId="29" fillId="0" borderId="0" xfId="0" applyFont="1" applyAlignment="1">
      <alignment wrapText="1"/>
    </xf>
    <xf numFmtId="0" fontId="2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E1:M33"/>
  <sheetViews>
    <sheetView tabSelected="1" topLeftCell="A16" workbookViewId="0">
      <selection activeCell="L33" sqref="L33"/>
    </sheetView>
  </sheetViews>
  <sheetFormatPr defaultRowHeight="15" x14ac:dyDescent="0.25"/>
  <cols>
    <col min="9" max="9" width="16.7109375" customWidth="1"/>
    <col min="10" max="10" width="15" customWidth="1"/>
    <col min="11" max="11" width="13" customWidth="1"/>
    <col min="12" max="12" width="13.7109375" customWidth="1"/>
    <col min="13" max="13" width="13.5703125" customWidth="1"/>
  </cols>
  <sheetData>
    <row r="1" spans="5:13" x14ac:dyDescent="0.25">
      <c r="G1" s="198"/>
      <c r="H1" s="199"/>
      <c r="I1" s="199"/>
      <c r="J1" s="199"/>
      <c r="K1" s="199"/>
    </row>
    <row r="2" spans="5:13" x14ac:dyDescent="0.25">
      <c r="G2" s="199"/>
      <c r="H2" s="199"/>
      <c r="I2" s="199"/>
      <c r="J2" s="199"/>
      <c r="K2" s="199"/>
    </row>
    <row r="4" spans="5:13" ht="15.75" x14ac:dyDescent="0.25">
      <c r="E4" s="210" t="s">
        <v>56</v>
      </c>
      <c r="F4" s="210"/>
      <c r="G4" s="210"/>
      <c r="H4" s="210"/>
      <c r="I4" s="210"/>
      <c r="J4" s="210"/>
      <c r="K4" s="210"/>
      <c r="L4" s="210"/>
      <c r="M4" s="210"/>
    </row>
    <row r="5" spans="5:13" ht="18" x14ac:dyDescent="0.25">
      <c r="E5" s="1"/>
      <c r="F5" s="1"/>
      <c r="G5" s="1"/>
      <c r="H5" s="1"/>
      <c r="I5" s="1"/>
      <c r="J5" s="1"/>
      <c r="K5" s="1"/>
      <c r="L5" s="1"/>
      <c r="M5" s="1"/>
    </row>
    <row r="6" spans="5:13" ht="15.75" x14ac:dyDescent="0.25">
      <c r="E6" s="210" t="s">
        <v>0</v>
      </c>
      <c r="F6" s="210"/>
      <c r="G6" s="210"/>
      <c r="H6" s="210"/>
      <c r="I6" s="210"/>
      <c r="J6" s="210"/>
      <c r="K6" s="211"/>
      <c r="L6" s="211"/>
      <c r="M6" s="211"/>
    </row>
    <row r="7" spans="5:13" ht="18" x14ac:dyDescent="0.25">
      <c r="E7" s="1"/>
      <c r="F7" s="1"/>
      <c r="G7" s="1"/>
      <c r="H7" s="1"/>
      <c r="I7" s="1"/>
      <c r="J7" s="1"/>
      <c r="K7" s="2"/>
      <c r="L7" s="2"/>
      <c r="M7" s="2"/>
    </row>
    <row r="8" spans="5:13" ht="15.75" x14ac:dyDescent="0.25">
      <c r="E8" s="210" t="s">
        <v>57</v>
      </c>
      <c r="F8" s="212"/>
      <c r="G8" s="212"/>
      <c r="H8" s="212"/>
      <c r="I8" s="212"/>
      <c r="J8" s="212"/>
      <c r="K8" s="212"/>
      <c r="L8" s="212"/>
      <c r="M8" s="212"/>
    </row>
    <row r="9" spans="5:13" ht="18" x14ac:dyDescent="0.25">
      <c r="E9" s="3"/>
      <c r="F9" s="4"/>
      <c r="G9" s="4"/>
      <c r="H9" s="4"/>
      <c r="I9" s="5"/>
      <c r="J9" s="6"/>
      <c r="K9" s="6"/>
      <c r="L9" s="6"/>
      <c r="M9" s="6"/>
    </row>
    <row r="10" spans="5:13" ht="60" x14ac:dyDescent="0.25">
      <c r="E10" s="8"/>
      <c r="F10" s="9"/>
      <c r="G10" s="9"/>
      <c r="H10" s="10"/>
      <c r="I10" s="11"/>
      <c r="J10" s="12" t="s">
        <v>77</v>
      </c>
      <c r="K10" s="12" t="s">
        <v>78</v>
      </c>
      <c r="L10" s="12" t="s">
        <v>79</v>
      </c>
      <c r="M10" s="12" t="s">
        <v>80</v>
      </c>
    </row>
    <row r="11" spans="5:13" x14ac:dyDescent="0.25">
      <c r="E11" s="213" t="s">
        <v>58</v>
      </c>
      <c r="F11" s="201"/>
      <c r="G11" s="201"/>
      <c r="H11" s="201"/>
      <c r="I11" s="214"/>
      <c r="J11" s="14">
        <f>SUM(J12:J13)</f>
        <v>1958672</v>
      </c>
      <c r="K11" s="14">
        <f t="shared" ref="K11:K16" si="0">L11-J11</f>
        <v>178444.2200000002</v>
      </c>
      <c r="L11" s="14">
        <f>SUM(L12:L13)</f>
        <v>2137116.2200000002</v>
      </c>
      <c r="M11" s="14">
        <f t="shared" ref="M11:M16" si="1">L11/J11*100</f>
        <v>109.11046974684891</v>
      </c>
    </row>
    <row r="12" spans="5:13" x14ac:dyDescent="0.25">
      <c r="E12" s="209" t="s">
        <v>3</v>
      </c>
      <c r="F12" s="208"/>
      <c r="G12" s="208"/>
      <c r="H12" s="208"/>
      <c r="I12" s="215"/>
      <c r="J12" s="15">
        <v>1958432</v>
      </c>
      <c r="K12" s="15">
        <f t="shared" si="0"/>
        <v>178444.2200000002</v>
      </c>
      <c r="L12" s="15">
        <f>44200+158340+15000+153050+62777.88+1701976.34+1532</f>
        <v>2136876.2200000002</v>
      </c>
      <c r="M12" s="15">
        <f t="shared" si="1"/>
        <v>109.11158620774171</v>
      </c>
    </row>
    <row r="13" spans="5:13" x14ac:dyDescent="0.25">
      <c r="E13" s="216" t="s">
        <v>17</v>
      </c>
      <c r="F13" s="215"/>
      <c r="G13" s="215"/>
      <c r="H13" s="215"/>
      <c r="I13" s="215"/>
      <c r="J13" s="15">
        <v>240</v>
      </c>
      <c r="K13" s="15">
        <f t="shared" si="0"/>
        <v>0</v>
      </c>
      <c r="L13" s="15">
        <v>240</v>
      </c>
      <c r="M13" s="15">
        <f t="shared" si="1"/>
        <v>100</v>
      </c>
    </row>
    <row r="14" spans="5:13" x14ac:dyDescent="0.25">
      <c r="E14" s="16" t="s">
        <v>59</v>
      </c>
      <c r="F14" s="13"/>
      <c r="G14" s="13"/>
      <c r="H14" s="13"/>
      <c r="I14" s="13"/>
      <c r="J14" s="14">
        <f>SUM(J15:J16)</f>
        <v>1958672</v>
      </c>
      <c r="K14" s="14">
        <f>K15+K16</f>
        <v>320131.70999999996</v>
      </c>
      <c r="L14" s="14">
        <f>L15+L16</f>
        <v>2278803.71</v>
      </c>
      <c r="M14" s="14">
        <f t="shared" si="1"/>
        <v>116.34432462403097</v>
      </c>
    </row>
    <row r="15" spans="5:13" x14ac:dyDescent="0.25">
      <c r="E15" s="207" t="s">
        <v>60</v>
      </c>
      <c r="F15" s="208"/>
      <c r="G15" s="208"/>
      <c r="H15" s="208"/>
      <c r="I15" s="208"/>
      <c r="J15" s="15">
        <v>1833732</v>
      </c>
      <c r="K15" s="15">
        <f t="shared" si="0"/>
        <v>248474.23999999999</v>
      </c>
      <c r="L15" s="15">
        <v>2082206.24</v>
      </c>
      <c r="M15" s="15">
        <f t="shared" si="1"/>
        <v>113.55019381240005</v>
      </c>
    </row>
    <row r="16" spans="5:13" x14ac:dyDescent="0.25">
      <c r="E16" s="216" t="s">
        <v>61</v>
      </c>
      <c r="F16" s="215"/>
      <c r="G16" s="215"/>
      <c r="H16" s="215"/>
      <c r="I16" s="215"/>
      <c r="J16" s="15">
        <v>124940</v>
      </c>
      <c r="K16" s="15">
        <f t="shared" si="0"/>
        <v>71657.47</v>
      </c>
      <c r="L16" s="15">
        <v>196597.47</v>
      </c>
      <c r="M16" s="15">
        <f t="shared" si="1"/>
        <v>157.3535056827277</v>
      </c>
    </row>
    <row r="17" spans="5:13" x14ac:dyDescent="0.25">
      <c r="E17" s="200" t="s">
        <v>62</v>
      </c>
      <c r="F17" s="201"/>
      <c r="G17" s="201"/>
      <c r="H17" s="201"/>
      <c r="I17" s="201"/>
      <c r="J17" s="14">
        <f t="shared" ref="J17:L17" si="2">SUM(J11-J14)</f>
        <v>0</v>
      </c>
      <c r="K17" s="14">
        <f t="shared" si="2"/>
        <v>-141687.48999999976</v>
      </c>
      <c r="L17" s="14">
        <f t="shared" si="2"/>
        <v>-141687.48999999976</v>
      </c>
      <c r="M17" s="14"/>
    </row>
    <row r="18" spans="5:13" x14ac:dyDescent="0.25">
      <c r="E18" s="17"/>
      <c r="F18" s="18"/>
      <c r="G18" s="18"/>
      <c r="H18" s="18"/>
      <c r="I18" s="18"/>
      <c r="J18" s="19"/>
      <c r="K18" s="19"/>
      <c r="L18" s="19"/>
      <c r="M18" s="19"/>
    </row>
    <row r="19" spans="5:13" x14ac:dyDescent="0.25">
      <c r="E19" s="217" t="s">
        <v>63</v>
      </c>
      <c r="F19" s="218"/>
      <c r="G19" s="218"/>
      <c r="H19" s="218"/>
      <c r="I19" s="218"/>
      <c r="J19" s="218"/>
      <c r="K19" s="218"/>
      <c r="L19" s="218"/>
      <c r="M19" s="218"/>
    </row>
    <row r="20" spans="5:13" x14ac:dyDescent="0.25">
      <c r="E20" s="17"/>
      <c r="F20" s="18"/>
      <c r="G20" s="18"/>
      <c r="H20" s="18"/>
      <c r="I20" s="18"/>
      <c r="J20" s="19"/>
      <c r="K20" s="19"/>
      <c r="L20" s="19"/>
      <c r="M20" s="19"/>
    </row>
    <row r="21" spans="5:13" ht="60" x14ac:dyDescent="0.25">
      <c r="E21" s="8"/>
      <c r="F21" s="9"/>
      <c r="G21" s="9"/>
      <c r="H21" s="10"/>
      <c r="I21" s="11"/>
      <c r="J21" s="12" t="s">
        <v>77</v>
      </c>
      <c r="K21" s="12" t="s">
        <v>78</v>
      </c>
      <c r="L21" s="12" t="s">
        <v>79</v>
      </c>
      <c r="M21" s="12" t="s">
        <v>80</v>
      </c>
    </row>
    <row r="22" spans="5:13" ht="27" customHeight="1" x14ac:dyDescent="0.25">
      <c r="E22" s="209" t="s">
        <v>64</v>
      </c>
      <c r="F22" s="219"/>
      <c r="G22" s="219"/>
      <c r="H22" s="219"/>
      <c r="I22" s="220"/>
      <c r="J22" s="20">
        <v>0</v>
      </c>
      <c r="K22" s="20">
        <f>L22-J22</f>
        <v>60000</v>
      </c>
      <c r="L22" s="20">
        <v>60000</v>
      </c>
      <c r="M22" s="20">
        <v>0</v>
      </c>
    </row>
    <row r="23" spans="5:13" ht="28.5" customHeight="1" x14ac:dyDescent="0.25">
      <c r="E23" s="209" t="s">
        <v>65</v>
      </c>
      <c r="F23" s="208"/>
      <c r="G23" s="208"/>
      <c r="H23" s="208"/>
      <c r="I23" s="208"/>
      <c r="J23" s="20">
        <v>0</v>
      </c>
      <c r="K23" s="20">
        <f>L23-J23</f>
        <v>60000</v>
      </c>
      <c r="L23" s="20">
        <v>60000</v>
      </c>
      <c r="M23" s="20">
        <v>0</v>
      </c>
    </row>
    <row r="24" spans="5:13" x14ac:dyDescent="0.25">
      <c r="E24" s="200" t="s">
        <v>66</v>
      </c>
      <c r="F24" s="201"/>
      <c r="G24" s="201"/>
      <c r="H24" s="201"/>
      <c r="I24" s="201"/>
      <c r="J24" s="21">
        <v>0</v>
      </c>
      <c r="K24" s="21">
        <v>0</v>
      </c>
      <c r="L24" s="21">
        <v>0</v>
      </c>
      <c r="M24" s="21">
        <v>0</v>
      </c>
    </row>
    <row r="25" spans="5:13" x14ac:dyDescent="0.25">
      <c r="E25" s="22"/>
      <c r="F25" s="18"/>
      <c r="G25" s="18"/>
      <c r="H25" s="18"/>
      <c r="I25" s="18"/>
      <c r="J25" s="19"/>
      <c r="K25" s="19"/>
      <c r="L25" s="19"/>
      <c r="M25" s="19"/>
    </row>
    <row r="26" spans="5:13" x14ac:dyDescent="0.25">
      <c r="E26" s="202" t="s">
        <v>98</v>
      </c>
      <c r="F26" s="203"/>
      <c r="G26" s="203"/>
      <c r="H26" s="203"/>
      <c r="I26" s="203"/>
      <c r="J26" s="203"/>
      <c r="K26" s="203"/>
      <c r="L26" s="203"/>
      <c r="M26" s="203"/>
    </row>
    <row r="27" spans="5:13" x14ac:dyDescent="0.25">
      <c r="E27" s="22"/>
      <c r="F27" s="18"/>
      <c r="G27" s="18"/>
      <c r="H27" s="18"/>
      <c r="I27" s="18"/>
      <c r="J27" s="19"/>
      <c r="K27" s="19"/>
      <c r="L27" s="19"/>
      <c r="M27" s="19"/>
    </row>
    <row r="28" spans="5:13" ht="60" x14ac:dyDescent="0.25">
      <c r="E28" s="8"/>
      <c r="F28" s="9"/>
      <c r="G28" s="9"/>
      <c r="H28" s="10"/>
      <c r="I28" s="11"/>
      <c r="J28" s="12" t="s">
        <v>77</v>
      </c>
      <c r="K28" s="12" t="s">
        <v>78</v>
      </c>
      <c r="L28" s="12" t="s">
        <v>79</v>
      </c>
      <c r="M28" s="12" t="s">
        <v>80</v>
      </c>
    </row>
    <row r="29" spans="5:13" ht="37.5" customHeight="1" x14ac:dyDescent="0.25">
      <c r="E29" s="204" t="s">
        <v>81</v>
      </c>
      <c r="F29" s="205"/>
      <c r="G29" s="205"/>
      <c r="H29" s="205"/>
      <c r="I29" s="206"/>
      <c r="J29" s="23">
        <v>0</v>
      </c>
      <c r="K29" s="23">
        <f>L29-J29</f>
        <v>141687.49</v>
      </c>
      <c r="L29" s="23">
        <v>141687.49</v>
      </c>
      <c r="M29" s="93">
        <v>0</v>
      </c>
    </row>
    <row r="32" spans="5:13" x14ac:dyDescent="0.25">
      <c r="E32" s="207" t="s">
        <v>67</v>
      </c>
      <c r="F32" s="208"/>
      <c r="G32" s="208"/>
      <c r="H32" s="208"/>
      <c r="I32" s="208"/>
      <c r="J32" s="15">
        <v>0</v>
      </c>
      <c r="K32" s="15">
        <f>K17+K24+K29</f>
        <v>2.3283064365386963E-10</v>
      </c>
      <c r="L32" s="15">
        <f>L17+L24+L29</f>
        <v>2.3283064365386963E-10</v>
      </c>
      <c r="M32" s="15">
        <v>0</v>
      </c>
    </row>
    <row r="33" spans="5:13" x14ac:dyDescent="0.25">
      <c r="E33" s="24"/>
      <c r="F33" s="25"/>
      <c r="G33" s="25"/>
      <c r="H33" s="25"/>
      <c r="I33" s="25"/>
      <c r="J33" s="26"/>
      <c r="K33" s="26"/>
      <c r="L33" s="26"/>
      <c r="M33" s="26"/>
    </row>
  </sheetData>
  <mergeCells count="17">
    <mergeCell ref="E22:I22"/>
    <mergeCell ref="G1:K2"/>
    <mergeCell ref="E24:I24"/>
    <mergeCell ref="E26:M26"/>
    <mergeCell ref="E29:I29"/>
    <mergeCell ref="E32:I32"/>
    <mergeCell ref="E23:I23"/>
    <mergeCell ref="E4:M4"/>
    <mergeCell ref="E6:M6"/>
    <mergeCell ref="E8:M8"/>
    <mergeCell ref="E11:I11"/>
    <mergeCell ref="E12:I12"/>
    <mergeCell ref="E13:I13"/>
    <mergeCell ref="E15:I15"/>
    <mergeCell ref="E16:I16"/>
    <mergeCell ref="E17:I17"/>
    <mergeCell ref="E19:M19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4"/>
  <sheetViews>
    <sheetView topLeftCell="A52" workbookViewId="0">
      <selection activeCell="G33" sqref="G33"/>
    </sheetView>
  </sheetViews>
  <sheetFormatPr defaultRowHeight="15" x14ac:dyDescent="0.25"/>
  <cols>
    <col min="2" max="2" width="12.5703125" customWidth="1"/>
    <col min="3" max="3" width="11" customWidth="1"/>
    <col min="4" max="4" width="13.28515625" customWidth="1"/>
    <col min="5" max="5" width="27.28515625" customWidth="1"/>
    <col min="6" max="6" width="17.28515625" customWidth="1"/>
    <col min="7" max="7" width="15.7109375" customWidth="1"/>
    <col min="8" max="8" width="15.5703125" customWidth="1"/>
    <col min="9" max="9" width="16.140625" customWidth="1"/>
    <col min="14" max="14" width="18" customWidth="1"/>
  </cols>
  <sheetData>
    <row r="1" spans="2:14" x14ac:dyDescent="0.25">
      <c r="B1" s="221" t="s">
        <v>1</v>
      </c>
      <c r="C1" s="221"/>
      <c r="D1" s="221"/>
      <c r="E1" s="221"/>
      <c r="F1" s="221"/>
      <c r="G1" s="221"/>
      <c r="H1" s="221"/>
      <c r="I1" s="221"/>
    </row>
    <row r="2" spans="2:14" x14ac:dyDescent="0.25">
      <c r="B2" s="221" t="s">
        <v>2</v>
      </c>
      <c r="C2" s="221"/>
      <c r="D2" s="221"/>
      <c r="E2" s="221"/>
      <c r="F2" s="221"/>
      <c r="G2" s="221"/>
      <c r="H2" s="221"/>
      <c r="I2" s="221"/>
    </row>
    <row r="3" spans="2:14" x14ac:dyDescent="0.25">
      <c r="B3" s="221" t="s">
        <v>3</v>
      </c>
      <c r="C3" s="221"/>
      <c r="D3" s="221"/>
      <c r="E3" s="221"/>
      <c r="F3" s="221"/>
      <c r="G3" s="221"/>
      <c r="H3" s="221"/>
      <c r="I3" s="221"/>
    </row>
    <row r="4" spans="2:14" ht="15.75" thickBot="1" x14ac:dyDescent="0.3">
      <c r="B4" s="28"/>
      <c r="C4" s="28"/>
      <c r="D4" s="28"/>
      <c r="E4" s="28"/>
      <c r="F4" s="29"/>
      <c r="G4" s="29"/>
      <c r="H4" s="29"/>
      <c r="I4" s="29"/>
    </row>
    <row r="5" spans="2:14" ht="45.75" thickBot="1" x14ac:dyDescent="0.3">
      <c r="B5" s="149" t="s">
        <v>7</v>
      </c>
      <c r="C5" s="149" t="s">
        <v>8</v>
      </c>
      <c r="D5" s="149" t="s">
        <v>12</v>
      </c>
      <c r="E5" s="165" t="s">
        <v>4</v>
      </c>
      <c r="F5" s="48" t="s">
        <v>77</v>
      </c>
      <c r="G5" s="38" t="s">
        <v>78</v>
      </c>
      <c r="H5" s="38" t="s">
        <v>79</v>
      </c>
      <c r="I5" s="38" t="s">
        <v>80</v>
      </c>
    </row>
    <row r="6" spans="2:14" x14ac:dyDescent="0.25">
      <c r="B6" s="150">
        <v>6</v>
      </c>
      <c r="C6" s="224" t="s">
        <v>3</v>
      </c>
      <c r="D6" s="225"/>
      <c r="E6" s="226"/>
      <c r="F6" s="143">
        <f>SUM(F7:F13)</f>
        <v>1958432</v>
      </c>
      <c r="G6" s="39">
        <f>SUM(G7:G13)</f>
        <v>178444.22000000009</v>
      </c>
      <c r="H6" s="39">
        <f>SUM(H7:H13)</f>
        <v>2136876.2199999997</v>
      </c>
      <c r="I6" s="157">
        <f>H6/F6*100</f>
        <v>109.11158620774168</v>
      </c>
    </row>
    <row r="7" spans="2:14" ht="47.25" customHeight="1" x14ac:dyDescent="0.25">
      <c r="B7" s="151"/>
      <c r="C7" s="132">
        <v>503</v>
      </c>
      <c r="D7" s="132">
        <v>63</v>
      </c>
      <c r="E7" s="135" t="s">
        <v>15</v>
      </c>
      <c r="F7" s="144">
        <v>72600</v>
      </c>
      <c r="G7" s="41">
        <f>H7-F7</f>
        <v>-9822.1200000000026</v>
      </c>
      <c r="H7" s="41">
        <v>62777.88</v>
      </c>
      <c r="I7" s="158">
        <f>H7/F7*100</f>
        <v>86.470909090909089</v>
      </c>
    </row>
    <row r="8" spans="2:14" ht="45.75" customHeight="1" x14ac:dyDescent="0.25">
      <c r="B8" s="151"/>
      <c r="C8" s="132">
        <v>512</v>
      </c>
      <c r="D8" s="132"/>
      <c r="E8" s="135" t="s">
        <v>15</v>
      </c>
      <c r="F8" s="144">
        <v>1537000</v>
      </c>
      <c r="G8" s="41">
        <f t="shared" ref="G8:G13" si="0">H8-F8</f>
        <v>164976.34000000008</v>
      </c>
      <c r="H8" s="41">
        <v>1701976.34</v>
      </c>
      <c r="I8" s="158">
        <f t="shared" ref="I8:I13" si="1">H8/F8*100</f>
        <v>110.73365907612231</v>
      </c>
    </row>
    <row r="9" spans="2:14" ht="60" customHeight="1" x14ac:dyDescent="0.25">
      <c r="B9" s="151"/>
      <c r="C9" s="132">
        <v>432</v>
      </c>
      <c r="D9" s="132">
        <v>65</v>
      </c>
      <c r="E9" s="135" t="s">
        <v>14</v>
      </c>
      <c r="F9" s="144">
        <v>126000</v>
      </c>
      <c r="G9" s="41">
        <f t="shared" si="0"/>
        <v>27050</v>
      </c>
      <c r="H9" s="41">
        <v>153050</v>
      </c>
      <c r="I9" s="158">
        <f t="shared" si="1"/>
        <v>121.46825396825396</v>
      </c>
    </row>
    <row r="10" spans="2:14" ht="76.5" customHeight="1" x14ac:dyDescent="0.25">
      <c r="B10" s="151"/>
      <c r="C10" s="133" t="s">
        <v>25</v>
      </c>
      <c r="D10" s="132">
        <v>66</v>
      </c>
      <c r="E10" s="135" t="s">
        <v>11</v>
      </c>
      <c r="F10" s="144">
        <v>19000</v>
      </c>
      <c r="G10" s="41">
        <f t="shared" si="0"/>
        <v>-4000</v>
      </c>
      <c r="H10" s="41">
        <v>15000</v>
      </c>
      <c r="I10" s="158">
        <f t="shared" si="1"/>
        <v>78.94736842105263</v>
      </c>
    </row>
    <row r="11" spans="2:14" ht="78" customHeight="1" x14ac:dyDescent="0.25">
      <c r="B11" s="151"/>
      <c r="C11" s="132">
        <v>611</v>
      </c>
      <c r="D11" s="132"/>
      <c r="E11" s="135" t="s">
        <v>11</v>
      </c>
      <c r="F11" s="144">
        <v>1532</v>
      </c>
      <c r="G11" s="41">
        <f t="shared" si="0"/>
        <v>0</v>
      </c>
      <c r="H11" s="41">
        <v>1532</v>
      </c>
      <c r="I11" s="158">
        <f t="shared" si="1"/>
        <v>100</v>
      </c>
    </row>
    <row r="12" spans="2:14" ht="61.5" customHeight="1" x14ac:dyDescent="0.25">
      <c r="B12" s="152"/>
      <c r="C12" s="134" t="s">
        <v>9</v>
      </c>
      <c r="D12" s="134" t="s">
        <v>13</v>
      </c>
      <c r="E12" s="135" t="s">
        <v>6</v>
      </c>
      <c r="F12" s="144">
        <v>44200</v>
      </c>
      <c r="G12" s="41">
        <f t="shared" si="0"/>
        <v>0</v>
      </c>
      <c r="H12" s="41">
        <v>44200</v>
      </c>
      <c r="I12" s="158">
        <f t="shared" si="1"/>
        <v>100</v>
      </c>
      <c r="N12" s="7"/>
    </row>
    <row r="13" spans="2:14" ht="57" x14ac:dyDescent="0.25">
      <c r="B13" s="152"/>
      <c r="C13" s="134" t="s">
        <v>10</v>
      </c>
      <c r="D13" s="134"/>
      <c r="E13" s="135" t="s">
        <v>6</v>
      </c>
      <c r="F13" s="144">
        <v>158100</v>
      </c>
      <c r="G13" s="41">
        <f t="shared" si="0"/>
        <v>240</v>
      </c>
      <c r="H13" s="41">
        <v>158340</v>
      </c>
      <c r="I13" s="158">
        <f t="shared" si="1"/>
        <v>100.15180265654648</v>
      </c>
    </row>
    <row r="14" spans="2:14" x14ac:dyDescent="0.25">
      <c r="B14" s="153">
        <v>7</v>
      </c>
      <c r="C14" s="227" t="s">
        <v>17</v>
      </c>
      <c r="D14" s="228"/>
      <c r="E14" s="229"/>
      <c r="F14" s="145">
        <f>SUM(F15)</f>
        <v>240</v>
      </c>
      <c r="G14" s="66">
        <f>G15</f>
        <v>0</v>
      </c>
      <c r="H14" s="66">
        <f>SUM(H15)</f>
        <v>240</v>
      </c>
      <c r="I14" s="159">
        <v>100</v>
      </c>
    </row>
    <row r="15" spans="2:14" ht="43.5" x14ac:dyDescent="0.25">
      <c r="B15" s="154"/>
      <c r="C15" s="136">
        <v>711</v>
      </c>
      <c r="D15" s="137">
        <v>72</v>
      </c>
      <c r="E15" s="40" t="s">
        <v>16</v>
      </c>
      <c r="F15" s="146">
        <v>240</v>
      </c>
      <c r="G15" s="43">
        <f>H15-F15</f>
        <v>0</v>
      </c>
      <c r="H15" s="43">
        <v>240</v>
      </c>
      <c r="I15" s="160">
        <v>100</v>
      </c>
    </row>
    <row r="16" spans="2:14" x14ac:dyDescent="0.25">
      <c r="B16" s="155">
        <v>8</v>
      </c>
      <c r="C16" s="233" t="s">
        <v>64</v>
      </c>
      <c r="D16" s="234"/>
      <c r="E16" s="235"/>
      <c r="F16" s="147">
        <f>F17</f>
        <v>0</v>
      </c>
      <c r="G16" s="44">
        <f>G17</f>
        <v>60000</v>
      </c>
      <c r="H16" s="44">
        <f>H17</f>
        <v>60000</v>
      </c>
      <c r="I16" s="161"/>
    </row>
    <row r="17" spans="1:14" x14ac:dyDescent="0.25">
      <c r="B17" s="156"/>
      <c r="C17" s="32" t="s">
        <v>82</v>
      </c>
      <c r="D17" s="31">
        <v>84</v>
      </c>
      <c r="E17" s="45" t="s">
        <v>74</v>
      </c>
      <c r="F17" s="148">
        <v>0</v>
      </c>
      <c r="G17" s="46">
        <f>H17-F17</f>
        <v>60000</v>
      </c>
      <c r="H17" s="46">
        <v>60000</v>
      </c>
      <c r="I17" s="162"/>
    </row>
    <row r="18" spans="1:14" x14ac:dyDescent="0.25">
      <c r="B18" s="155">
        <v>9</v>
      </c>
      <c r="C18" s="233" t="s">
        <v>83</v>
      </c>
      <c r="D18" s="234"/>
      <c r="E18" s="235"/>
      <c r="F18" s="147">
        <f>SUM(F19:F25)</f>
        <v>0</v>
      </c>
      <c r="G18" s="44">
        <f>SUM(G19:G25)</f>
        <v>141687.49</v>
      </c>
      <c r="H18" s="44">
        <f>SUM(H19:H25)</f>
        <v>141687.49</v>
      </c>
      <c r="I18" s="161"/>
    </row>
    <row r="19" spans="1:14" x14ac:dyDescent="0.25">
      <c r="B19" s="156"/>
      <c r="C19" s="33">
        <v>503</v>
      </c>
      <c r="D19" s="31">
        <v>92</v>
      </c>
      <c r="E19" s="45" t="s">
        <v>84</v>
      </c>
      <c r="F19" s="148">
        <v>0</v>
      </c>
      <c r="G19" s="46">
        <f>H19-F19</f>
        <v>10664.01</v>
      </c>
      <c r="H19" s="46">
        <v>10664.01</v>
      </c>
      <c r="I19" s="162"/>
    </row>
    <row r="20" spans="1:14" x14ac:dyDescent="0.25">
      <c r="B20" s="156"/>
      <c r="C20" s="33">
        <v>511</v>
      </c>
      <c r="D20" s="31">
        <v>92</v>
      </c>
      <c r="E20" s="45" t="s">
        <v>84</v>
      </c>
      <c r="F20" s="148">
        <v>0</v>
      </c>
      <c r="G20" s="46">
        <f>H20-F20</f>
        <v>14277.99</v>
      </c>
      <c r="H20" s="46">
        <v>14277.99</v>
      </c>
      <c r="I20" s="162"/>
    </row>
    <row r="21" spans="1:14" x14ac:dyDescent="0.25">
      <c r="B21" s="156"/>
      <c r="C21" s="33">
        <v>512</v>
      </c>
      <c r="D21" s="31">
        <v>92</v>
      </c>
      <c r="E21" s="45" t="s">
        <v>84</v>
      </c>
      <c r="F21" s="148">
        <v>0</v>
      </c>
      <c r="G21" s="46">
        <f t="shared" ref="G21:G25" si="2">H21-F21</f>
        <v>-5476.34</v>
      </c>
      <c r="H21" s="46">
        <v>-5476.34</v>
      </c>
      <c r="I21" s="162"/>
    </row>
    <row r="22" spans="1:14" x14ac:dyDescent="0.25">
      <c r="B22" s="156"/>
      <c r="C22" s="33">
        <v>432</v>
      </c>
      <c r="D22" s="31">
        <v>92</v>
      </c>
      <c r="E22" s="45" t="s">
        <v>84</v>
      </c>
      <c r="F22" s="148">
        <v>0</v>
      </c>
      <c r="G22" s="46">
        <f t="shared" si="2"/>
        <v>104804.6</v>
      </c>
      <c r="H22" s="46">
        <v>104804.6</v>
      </c>
      <c r="I22" s="162"/>
    </row>
    <row r="23" spans="1:14" x14ac:dyDescent="0.25">
      <c r="B23" s="156"/>
      <c r="C23" s="32" t="s">
        <v>25</v>
      </c>
      <c r="D23" s="31">
        <v>92</v>
      </c>
      <c r="E23" s="45" t="s">
        <v>84</v>
      </c>
      <c r="F23" s="148">
        <v>0</v>
      </c>
      <c r="G23" s="46">
        <f t="shared" si="2"/>
        <v>10188.77</v>
      </c>
      <c r="H23" s="46">
        <v>10188.77</v>
      </c>
      <c r="I23" s="162"/>
    </row>
    <row r="24" spans="1:14" x14ac:dyDescent="0.25">
      <c r="B24" s="156"/>
      <c r="C24" s="33">
        <v>611</v>
      </c>
      <c r="D24" s="31">
        <v>92</v>
      </c>
      <c r="E24" s="45" t="s">
        <v>84</v>
      </c>
      <c r="F24" s="148">
        <v>0</v>
      </c>
      <c r="G24" s="46">
        <f t="shared" si="2"/>
        <v>3268.44</v>
      </c>
      <c r="H24" s="46">
        <v>3268.44</v>
      </c>
      <c r="I24" s="162"/>
    </row>
    <row r="25" spans="1:14" x14ac:dyDescent="0.25">
      <c r="B25" s="156"/>
      <c r="C25" s="33">
        <v>711</v>
      </c>
      <c r="D25" s="31">
        <v>92</v>
      </c>
      <c r="E25" s="45" t="s">
        <v>84</v>
      </c>
      <c r="F25" s="148">
        <v>0</v>
      </c>
      <c r="G25" s="46">
        <f t="shared" si="2"/>
        <v>3960.02</v>
      </c>
      <c r="H25" s="46">
        <v>3960.02</v>
      </c>
      <c r="I25" s="162"/>
    </row>
    <row r="26" spans="1:14" ht="15.75" thickBot="1" x14ac:dyDescent="0.3">
      <c r="B26" s="230" t="s">
        <v>87</v>
      </c>
      <c r="C26" s="231"/>
      <c r="D26" s="231"/>
      <c r="E26" s="232"/>
      <c r="F26" s="163">
        <f>F6+F14+F16+F18</f>
        <v>1958672</v>
      </c>
      <c r="G26" s="163">
        <f>G18+G16+G14+G6</f>
        <v>380131.71000000008</v>
      </c>
      <c r="H26" s="163">
        <f>H6+H14+H16+H18</f>
        <v>2338803.71</v>
      </c>
      <c r="I26" s="164">
        <f>H26/F26*100</f>
        <v>119.40762465588929</v>
      </c>
      <c r="N26" s="7"/>
    </row>
    <row r="27" spans="1:14" x14ac:dyDescent="0.25">
      <c r="B27" s="28"/>
      <c r="C27" s="28"/>
      <c r="D27" s="28"/>
      <c r="E27" s="28"/>
      <c r="F27" s="28"/>
      <c r="G27" s="28"/>
      <c r="H27" s="28"/>
      <c r="I27" s="28"/>
      <c r="N27" s="7"/>
    </row>
    <row r="28" spans="1:14" x14ac:dyDescent="0.25">
      <c r="B28" s="28"/>
      <c r="C28" s="28"/>
      <c r="D28" s="28"/>
      <c r="E28" s="28"/>
      <c r="F28" s="28"/>
      <c r="G28" s="28"/>
      <c r="H28" s="28"/>
      <c r="I28" s="28"/>
    </row>
    <row r="29" spans="1:14" x14ac:dyDescent="0.25">
      <c r="B29" s="221" t="s">
        <v>18</v>
      </c>
      <c r="C29" s="221"/>
      <c r="D29" s="221"/>
      <c r="E29" s="221"/>
      <c r="F29" s="221"/>
      <c r="G29" s="221"/>
      <c r="H29" s="221"/>
      <c r="I29" s="221"/>
    </row>
    <row r="30" spans="1:14" ht="15.75" thickBot="1" x14ac:dyDescent="0.3">
      <c r="B30" s="28"/>
      <c r="C30" s="34"/>
      <c r="D30" s="34"/>
      <c r="E30" s="28"/>
      <c r="F30" s="28"/>
      <c r="G30" s="28"/>
      <c r="H30" s="28"/>
      <c r="I30" s="28"/>
    </row>
    <row r="31" spans="1:14" ht="45.75" thickBot="1" x14ac:dyDescent="0.3">
      <c r="A31" s="173"/>
      <c r="B31" s="166" t="s">
        <v>7</v>
      </c>
      <c r="C31" s="36" t="s">
        <v>12</v>
      </c>
      <c r="D31" s="36" t="s">
        <v>8</v>
      </c>
      <c r="E31" s="47" t="s">
        <v>4</v>
      </c>
      <c r="F31" s="38" t="s">
        <v>77</v>
      </c>
      <c r="G31" s="38" t="s">
        <v>78</v>
      </c>
      <c r="H31" s="38" t="s">
        <v>79</v>
      </c>
      <c r="I31" s="48" t="s">
        <v>80</v>
      </c>
      <c r="N31" s="7"/>
    </row>
    <row r="32" spans="1:14" x14ac:dyDescent="0.25">
      <c r="A32" s="173"/>
      <c r="B32" s="49">
        <v>3</v>
      </c>
      <c r="C32" s="49"/>
      <c r="D32" s="49"/>
      <c r="E32" s="50" t="s">
        <v>5</v>
      </c>
      <c r="F32" s="51">
        <f>SUM(F33:F47)</f>
        <v>1833732</v>
      </c>
      <c r="G32" s="51">
        <f>SUM(G33:G48)</f>
        <v>248474.23999999996</v>
      </c>
      <c r="H32" s="51">
        <f>SUM(H33:H48)</f>
        <v>2082206.24</v>
      </c>
      <c r="I32" s="174">
        <f>H32/F32*100</f>
        <v>113.55019381240005</v>
      </c>
      <c r="N32" s="7"/>
    </row>
    <row r="33" spans="1:14" x14ac:dyDescent="0.25">
      <c r="A33" s="173"/>
      <c r="B33" s="167"/>
      <c r="C33" s="30">
        <v>31</v>
      </c>
      <c r="D33" s="35" t="s">
        <v>25</v>
      </c>
      <c r="E33" s="52" t="s">
        <v>24</v>
      </c>
      <c r="F33" s="53">
        <v>6000</v>
      </c>
      <c r="G33" s="54">
        <f>H33-F33</f>
        <v>4188.7700000000004</v>
      </c>
      <c r="H33" s="53">
        <v>10188.77</v>
      </c>
      <c r="I33" s="121">
        <f>H33/F33*100</f>
        <v>169.81283333333334</v>
      </c>
      <c r="N33" s="7"/>
    </row>
    <row r="34" spans="1:14" x14ac:dyDescent="0.25">
      <c r="A34" s="173"/>
      <c r="B34" s="167"/>
      <c r="C34" s="30"/>
      <c r="D34" s="35" t="s">
        <v>26</v>
      </c>
      <c r="E34" s="52" t="s">
        <v>24</v>
      </c>
      <c r="F34" s="53">
        <v>14800</v>
      </c>
      <c r="G34" s="54">
        <f t="shared" ref="G34:G48" si="3">H34-F34</f>
        <v>6272.2799999999988</v>
      </c>
      <c r="H34" s="53">
        <v>21072.28</v>
      </c>
      <c r="I34" s="121">
        <f t="shared" ref="I34:I46" si="4">H34/F34*100</f>
        <v>142.38027027027027</v>
      </c>
      <c r="N34" s="7"/>
    </row>
    <row r="35" spans="1:14" x14ac:dyDescent="0.25">
      <c r="A35" s="173"/>
      <c r="B35" s="167"/>
      <c r="C35" s="30"/>
      <c r="D35" s="35" t="s">
        <v>28</v>
      </c>
      <c r="E35" s="52" t="s">
        <v>24</v>
      </c>
      <c r="F35" s="54">
        <v>1467500</v>
      </c>
      <c r="G35" s="54">
        <f t="shared" si="3"/>
        <v>159500</v>
      </c>
      <c r="H35" s="53">
        <v>1627000</v>
      </c>
      <c r="I35" s="121">
        <f t="shared" si="4"/>
        <v>110.86882453151618</v>
      </c>
    </row>
    <row r="36" spans="1:14" x14ac:dyDescent="0.25">
      <c r="A36" s="173"/>
      <c r="B36" s="168"/>
      <c r="C36" s="30">
        <v>32</v>
      </c>
      <c r="D36" s="35" t="s">
        <v>9</v>
      </c>
      <c r="E36" s="52" t="s">
        <v>20</v>
      </c>
      <c r="F36" s="54">
        <v>15000</v>
      </c>
      <c r="G36" s="54">
        <f t="shared" si="3"/>
        <v>0</v>
      </c>
      <c r="H36" s="53">
        <v>15000</v>
      </c>
      <c r="I36" s="121">
        <f t="shared" si="4"/>
        <v>100</v>
      </c>
      <c r="N36" s="7"/>
    </row>
    <row r="37" spans="1:14" x14ac:dyDescent="0.25">
      <c r="A37" s="173"/>
      <c r="B37" s="168"/>
      <c r="C37" s="30"/>
      <c r="D37" s="35" t="s">
        <v>10</v>
      </c>
      <c r="E37" s="52" t="s">
        <v>20</v>
      </c>
      <c r="F37" s="54">
        <v>157100</v>
      </c>
      <c r="G37" s="54">
        <f t="shared" si="3"/>
        <v>240</v>
      </c>
      <c r="H37" s="53">
        <v>157340</v>
      </c>
      <c r="I37" s="121">
        <f t="shared" si="4"/>
        <v>100.15276893698282</v>
      </c>
    </row>
    <row r="38" spans="1:14" x14ac:dyDescent="0.25">
      <c r="A38" s="173"/>
      <c r="B38" s="168"/>
      <c r="C38" s="30"/>
      <c r="D38" s="35" t="s">
        <v>25</v>
      </c>
      <c r="E38" s="52" t="s">
        <v>20</v>
      </c>
      <c r="F38" s="54">
        <v>11000</v>
      </c>
      <c r="G38" s="54">
        <f t="shared" si="3"/>
        <v>-1000</v>
      </c>
      <c r="H38" s="53">
        <v>10000</v>
      </c>
      <c r="I38" s="121">
        <f t="shared" si="4"/>
        <v>90.909090909090907</v>
      </c>
    </row>
    <row r="39" spans="1:14" x14ac:dyDescent="0.25">
      <c r="A39" s="173"/>
      <c r="B39" s="168"/>
      <c r="C39" s="30"/>
      <c r="D39" s="35" t="s">
        <v>26</v>
      </c>
      <c r="E39" s="52" t="s">
        <v>20</v>
      </c>
      <c r="F39" s="54">
        <v>55600</v>
      </c>
      <c r="G39" s="54">
        <f t="shared" si="3"/>
        <v>60532.320000000007</v>
      </c>
      <c r="H39" s="53">
        <v>116132.32</v>
      </c>
      <c r="I39" s="121">
        <f t="shared" si="4"/>
        <v>208.87107913669064</v>
      </c>
    </row>
    <row r="40" spans="1:14" x14ac:dyDescent="0.25">
      <c r="A40" s="173"/>
      <c r="B40" s="168"/>
      <c r="C40" s="30"/>
      <c r="D40" s="35" t="s">
        <v>27</v>
      </c>
      <c r="E40" s="52" t="s">
        <v>20</v>
      </c>
      <c r="F40" s="54">
        <v>33200</v>
      </c>
      <c r="G40" s="54">
        <f t="shared" si="3"/>
        <v>-5274.57</v>
      </c>
      <c r="H40" s="53">
        <v>27925.43</v>
      </c>
      <c r="I40" s="121">
        <f t="shared" si="4"/>
        <v>84.11274096385543</v>
      </c>
    </row>
    <row r="41" spans="1:14" x14ac:dyDescent="0.25">
      <c r="A41" s="173"/>
      <c r="B41" s="168"/>
      <c r="C41" s="30"/>
      <c r="D41" s="35" t="s">
        <v>85</v>
      </c>
      <c r="E41" s="52" t="s">
        <v>20</v>
      </c>
      <c r="F41" s="54">
        <v>0</v>
      </c>
      <c r="G41" s="54">
        <f t="shared" si="3"/>
        <v>14277.99</v>
      </c>
      <c r="H41" s="53">
        <v>14277.99</v>
      </c>
      <c r="I41" s="121"/>
    </row>
    <row r="42" spans="1:14" x14ac:dyDescent="0.25">
      <c r="A42" s="173"/>
      <c r="B42" s="168"/>
      <c r="C42" s="30"/>
      <c r="D42" s="35" t="s">
        <v>28</v>
      </c>
      <c r="E42" s="52" t="s">
        <v>20</v>
      </c>
      <c r="F42" s="54">
        <v>64700</v>
      </c>
      <c r="G42" s="54">
        <f t="shared" si="3"/>
        <v>0</v>
      </c>
      <c r="H42" s="53">
        <v>64700</v>
      </c>
      <c r="I42" s="121">
        <f t="shared" si="4"/>
        <v>100</v>
      </c>
    </row>
    <row r="43" spans="1:14" x14ac:dyDescent="0.25">
      <c r="A43" s="173"/>
      <c r="B43" s="168"/>
      <c r="C43" s="30"/>
      <c r="D43" s="35" t="s">
        <v>30</v>
      </c>
      <c r="E43" s="52" t="s">
        <v>20</v>
      </c>
      <c r="F43" s="54">
        <v>1032</v>
      </c>
      <c r="G43" s="54">
        <f t="shared" si="3"/>
        <v>2236.44</v>
      </c>
      <c r="H43" s="53">
        <v>3268.44</v>
      </c>
      <c r="I43" s="121">
        <f t="shared" si="4"/>
        <v>316.7093023255814</v>
      </c>
    </row>
    <row r="44" spans="1:14" x14ac:dyDescent="0.25">
      <c r="A44" s="173"/>
      <c r="B44" s="168"/>
      <c r="C44" s="30">
        <v>34</v>
      </c>
      <c r="D44" s="35" t="s">
        <v>10</v>
      </c>
      <c r="E44" s="52" t="s">
        <v>22</v>
      </c>
      <c r="F44" s="54">
        <v>1000</v>
      </c>
      <c r="G44" s="54">
        <f t="shared" si="3"/>
        <v>0</v>
      </c>
      <c r="H44" s="53">
        <v>1000</v>
      </c>
      <c r="I44" s="121">
        <f t="shared" si="4"/>
        <v>100</v>
      </c>
    </row>
    <row r="45" spans="1:14" x14ac:dyDescent="0.25">
      <c r="A45" s="173"/>
      <c r="B45" s="168"/>
      <c r="C45" s="30"/>
      <c r="D45" s="35" t="s">
        <v>26</v>
      </c>
      <c r="E45" s="52" t="s">
        <v>22</v>
      </c>
      <c r="F45" s="54">
        <v>2000</v>
      </c>
      <c r="G45" s="54">
        <f t="shared" si="3"/>
        <v>1650</v>
      </c>
      <c r="H45" s="53">
        <v>3650</v>
      </c>
      <c r="I45" s="121">
        <f t="shared" si="4"/>
        <v>182.5</v>
      </c>
    </row>
    <row r="46" spans="1:14" x14ac:dyDescent="0.25">
      <c r="A46" s="173"/>
      <c r="B46" s="168"/>
      <c r="C46" s="30"/>
      <c r="D46" s="35" t="s">
        <v>28</v>
      </c>
      <c r="E46" s="52" t="s">
        <v>22</v>
      </c>
      <c r="F46" s="54">
        <v>4800</v>
      </c>
      <c r="G46" s="54">
        <f t="shared" si="3"/>
        <v>0</v>
      </c>
      <c r="H46" s="53">
        <v>4800</v>
      </c>
      <c r="I46" s="121">
        <f t="shared" si="4"/>
        <v>100</v>
      </c>
    </row>
    <row r="47" spans="1:14" ht="43.5" x14ac:dyDescent="0.25">
      <c r="A47" s="173"/>
      <c r="B47" s="168"/>
      <c r="C47" s="30">
        <v>36</v>
      </c>
      <c r="D47" s="35" t="s">
        <v>27</v>
      </c>
      <c r="E47" s="52" t="s">
        <v>93</v>
      </c>
      <c r="F47" s="54">
        <v>0</v>
      </c>
      <c r="G47" s="54">
        <f t="shared" si="3"/>
        <v>5766.27</v>
      </c>
      <c r="H47" s="53">
        <v>5766.27</v>
      </c>
      <c r="I47" s="121"/>
    </row>
    <row r="48" spans="1:14" x14ac:dyDescent="0.25">
      <c r="A48" s="173"/>
      <c r="B48" s="168"/>
      <c r="C48" s="30">
        <v>38</v>
      </c>
      <c r="D48" s="35" t="s">
        <v>27</v>
      </c>
      <c r="E48" s="52" t="s">
        <v>99</v>
      </c>
      <c r="F48" s="54">
        <v>0</v>
      </c>
      <c r="G48" s="54">
        <f t="shared" si="3"/>
        <v>84.74</v>
      </c>
      <c r="H48" s="53">
        <v>84.74</v>
      </c>
      <c r="I48" s="121"/>
    </row>
    <row r="49" spans="1:14" x14ac:dyDescent="0.25">
      <c r="A49" s="173"/>
      <c r="B49" s="169">
        <v>4</v>
      </c>
      <c r="C49" s="55"/>
      <c r="D49" s="55"/>
      <c r="E49" s="50" t="s">
        <v>5</v>
      </c>
      <c r="F49" s="56">
        <f>SUM(F50:F57)</f>
        <v>124940</v>
      </c>
      <c r="G49" s="56">
        <f>SUM(G50:G57)</f>
        <v>71657.47</v>
      </c>
      <c r="H49" s="56">
        <f>SUM(H50:H57)</f>
        <v>196597.47</v>
      </c>
      <c r="I49" s="175">
        <f>H49/F49*100</f>
        <v>157.3535056827277</v>
      </c>
    </row>
    <row r="50" spans="1:14" ht="43.5" x14ac:dyDescent="0.25">
      <c r="A50" s="173"/>
      <c r="B50" s="170"/>
      <c r="C50" s="138">
        <v>41</v>
      </c>
      <c r="D50" s="138">
        <v>432</v>
      </c>
      <c r="E50" s="57" t="s">
        <v>86</v>
      </c>
      <c r="F50" s="58">
        <v>1000</v>
      </c>
      <c r="G50" s="58">
        <f>H50-F50</f>
        <v>0</v>
      </c>
      <c r="H50" s="58">
        <v>1000</v>
      </c>
      <c r="I50" s="176">
        <f>H50/F50*100</f>
        <v>100</v>
      </c>
    </row>
    <row r="51" spans="1:14" ht="43.5" x14ac:dyDescent="0.25">
      <c r="A51" s="173"/>
      <c r="B51" s="167"/>
      <c r="C51" s="139">
        <v>42</v>
      </c>
      <c r="D51" s="140" t="s">
        <v>9</v>
      </c>
      <c r="E51" s="52" t="s">
        <v>23</v>
      </c>
      <c r="F51" s="54">
        <v>29200</v>
      </c>
      <c r="G51" s="58">
        <f t="shared" ref="G51:G57" si="5">H51-F51</f>
        <v>0</v>
      </c>
      <c r="H51" s="53">
        <v>29200</v>
      </c>
      <c r="I51" s="177">
        <f>H51/F51*100</f>
        <v>100</v>
      </c>
      <c r="N51" s="7"/>
    </row>
    <row r="52" spans="1:14" ht="43.5" x14ac:dyDescent="0.25">
      <c r="A52" s="173"/>
      <c r="B52" s="171"/>
      <c r="C52" s="141"/>
      <c r="D52" s="142" t="s">
        <v>25</v>
      </c>
      <c r="E52" s="59" t="s">
        <v>23</v>
      </c>
      <c r="F52" s="54">
        <v>2000</v>
      </c>
      <c r="G52" s="58">
        <f t="shared" si="5"/>
        <v>3000</v>
      </c>
      <c r="H52" s="53">
        <v>5000</v>
      </c>
      <c r="I52" s="177">
        <f t="shared" ref="I52:I57" si="6">H52/F52*100</f>
        <v>250</v>
      </c>
    </row>
    <row r="53" spans="1:14" ht="43.5" x14ac:dyDescent="0.25">
      <c r="A53" s="173"/>
      <c r="B53" s="168"/>
      <c r="C53" s="139"/>
      <c r="D53" s="139">
        <v>432</v>
      </c>
      <c r="E53" s="40" t="s">
        <v>23</v>
      </c>
      <c r="F53" s="54">
        <v>49900</v>
      </c>
      <c r="G53" s="58">
        <f t="shared" si="5"/>
        <v>63400</v>
      </c>
      <c r="H53" s="53">
        <v>113300</v>
      </c>
      <c r="I53" s="177">
        <f t="shared" si="6"/>
        <v>227.05410821643289</v>
      </c>
    </row>
    <row r="54" spans="1:14" ht="43.5" x14ac:dyDescent="0.25">
      <c r="A54" s="173"/>
      <c r="B54" s="168"/>
      <c r="C54" s="139"/>
      <c r="D54" s="139">
        <v>503</v>
      </c>
      <c r="E54" s="40" t="s">
        <v>23</v>
      </c>
      <c r="F54" s="54">
        <v>39400</v>
      </c>
      <c r="G54" s="58">
        <f t="shared" si="5"/>
        <v>265.44999999999709</v>
      </c>
      <c r="H54" s="53">
        <v>39665.449999999997</v>
      </c>
      <c r="I54" s="177">
        <f t="shared" si="6"/>
        <v>100.67373096446698</v>
      </c>
      <c r="N54" s="7"/>
    </row>
    <row r="55" spans="1:14" ht="43.5" x14ac:dyDescent="0.25">
      <c r="A55" s="173"/>
      <c r="B55" s="168"/>
      <c r="C55" s="139"/>
      <c r="D55" s="139">
        <v>611</v>
      </c>
      <c r="E55" s="40" t="s">
        <v>23</v>
      </c>
      <c r="F55" s="60">
        <v>500</v>
      </c>
      <c r="G55" s="58">
        <f t="shared" si="5"/>
        <v>1032</v>
      </c>
      <c r="H55" s="53">
        <v>1532</v>
      </c>
      <c r="I55" s="177">
        <f t="shared" si="6"/>
        <v>306.39999999999998</v>
      </c>
      <c r="N55" s="7"/>
    </row>
    <row r="56" spans="1:14" ht="43.5" x14ac:dyDescent="0.25">
      <c r="A56" s="173"/>
      <c r="B56" s="168"/>
      <c r="C56" s="139"/>
      <c r="D56" s="139">
        <v>711</v>
      </c>
      <c r="E56" s="52" t="s">
        <v>23</v>
      </c>
      <c r="F56" s="54">
        <v>240</v>
      </c>
      <c r="G56" s="58">
        <f t="shared" si="5"/>
        <v>3960.0200000000004</v>
      </c>
      <c r="H56" s="53">
        <v>4200.0200000000004</v>
      </c>
      <c r="I56" s="121">
        <f t="shared" si="6"/>
        <v>1750.0083333333337</v>
      </c>
      <c r="N56" s="7"/>
    </row>
    <row r="57" spans="1:14" ht="43.5" x14ac:dyDescent="0.25">
      <c r="A57" s="173"/>
      <c r="B57" s="168"/>
      <c r="C57" s="139">
        <v>45</v>
      </c>
      <c r="D57" s="139">
        <v>432</v>
      </c>
      <c r="E57" s="52" t="s">
        <v>29</v>
      </c>
      <c r="F57" s="54">
        <v>2700</v>
      </c>
      <c r="G57" s="58">
        <f t="shared" si="5"/>
        <v>0</v>
      </c>
      <c r="H57" s="53">
        <v>2700</v>
      </c>
      <c r="I57" s="121">
        <f t="shared" si="6"/>
        <v>100</v>
      </c>
    </row>
    <row r="58" spans="1:14" x14ac:dyDescent="0.25">
      <c r="A58" s="173"/>
      <c r="B58" s="172">
        <v>5</v>
      </c>
      <c r="C58" s="61"/>
      <c r="D58" s="61"/>
      <c r="E58" s="49" t="s">
        <v>5</v>
      </c>
      <c r="F58" s="62">
        <f>SUM(F59)</f>
        <v>0</v>
      </c>
      <c r="G58" s="56">
        <f>G59</f>
        <v>60000</v>
      </c>
      <c r="H58" s="56">
        <f>H59</f>
        <v>60000</v>
      </c>
      <c r="I58" s="178"/>
    </row>
    <row r="59" spans="1:14" ht="43.5" x14ac:dyDescent="0.25">
      <c r="A59" s="173"/>
      <c r="B59" s="171"/>
      <c r="C59" s="141">
        <v>54</v>
      </c>
      <c r="D59" s="142" t="s">
        <v>82</v>
      </c>
      <c r="E59" s="42" t="s">
        <v>54</v>
      </c>
      <c r="F59" s="63">
        <v>0</v>
      </c>
      <c r="G59" s="64">
        <f>H59-F59</f>
        <v>60000</v>
      </c>
      <c r="H59" s="64">
        <v>60000</v>
      </c>
      <c r="I59" s="179"/>
    </row>
    <row r="60" spans="1:14" x14ac:dyDescent="0.25">
      <c r="A60" s="173"/>
      <c r="B60" s="222" t="s">
        <v>88</v>
      </c>
      <c r="C60" s="223"/>
      <c r="D60" s="223"/>
      <c r="E60" s="223"/>
      <c r="F60" s="65">
        <f>F32+F49+F58</f>
        <v>1958672</v>
      </c>
      <c r="G60" s="65">
        <f>G58+G49+G32</f>
        <v>380131.70999999996</v>
      </c>
      <c r="H60" s="65">
        <f>H58+H49+H32</f>
        <v>2338803.71</v>
      </c>
      <c r="I60" s="180">
        <v>119.41</v>
      </c>
    </row>
    <row r="61" spans="1:14" x14ac:dyDescent="0.25">
      <c r="B61" s="28"/>
      <c r="C61" s="34"/>
      <c r="D61" s="34"/>
      <c r="E61" s="28"/>
      <c r="F61" s="28"/>
      <c r="G61" s="28"/>
      <c r="H61" s="28"/>
      <c r="I61" s="28"/>
    </row>
    <row r="62" spans="1:14" x14ac:dyDescent="0.25">
      <c r="B62" s="28"/>
      <c r="C62" s="28"/>
      <c r="D62" s="28"/>
      <c r="E62" s="28"/>
      <c r="F62" s="28"/>
      <c r="G62" s="28"/>
      <c r="H62" s="28"/>
      <c r="I62" s="28"/>
    </row>
    <row r="63" spans="1:14" x14ac:dyDescent="0.25">
      <c r="B63" s="28"/>
      <c r="C63" s="28"/>
      <c r="D63" s="28"/>
      <c r="E63" s="28"/>
      <c r="F63" s="28"/>
      <c r="G63" s="28"/>
      <c r="H63" s="28"/>
      <c r="I63" s="28"/>
    </row>
    <row r="64" spans="1:14" x14ac:dyDescent="0.25">
      <c r="B64" s="28"/>
      <c r="C64" s="28"/>
      <c r="D64" s="28"/>
      <c r="E64" s="28"/>
      <c r="F64" s="28"/>
      <c r="G64" s="28"/>
      <c r="H64" s="28"/>
      <c r="I64" s="28"/>
    </row>
    <row r="65" spans="2:9" x14ac:dyDescent="0.25">
      <c r="B65" s="28"/>
      <c r="C65" s="28"/>
      <c r="D65" s="28"/>
      <c r="E65" s="28"/>
      <c r="F65" s="28"/>
      <c r="G65" s="28"/>
      <c r="H65" s="28"/>
      <c r="I65" s="28"/>
    </row>
    <row r="66" spans="2:9" x14ac:dyDescent="0.25">
      <c r="B66" s="28"/>
      <c r="C66" s="28"/>
      <c r="D66" s="28"/>
      <c r="E66" s="28"/>
      <c r="F66" s="28"/>
      <c r="G66" s="28"/>
      <c r="H66" s="28"/>
      <c r="I66" s="28"/>
    </row>
    <row r="67" spans="2:9" x14ac:dyDescent="0.25">
      <c r="B67" s="28"/>
      <c r="C67" s="28"/>
      <c r="D67" s="28"/>
      <c r="E67" s="28"/>
      <c r="F67" s="28"/>
      <c r="G67" s="28"/>
      <c r="H67" s="28"/>
      <c r="I67" s="28"/>
    </row>
    <row r="68" spans="2:9" x14ac:dyDescent="0.25">
      <c r="B68" s="28"/>
      <c r="C68" s="28"/>
      <c r="D68" s="28"/>
      <c r="E68" s="28"/>
      <c r="F68" s="28"/>
      <c r="G68" s="28"/>
      <c r="H68" s="28"/>
      <c r="I68" s="28"/>
    </row>
    <row r="69" spans="2:9" x14ac:dyDescent="0.25">
      <c r="B69" s="28"/>
      <c r="C69" s="28"/>
      <c r="D69" s="28"/>
      <c r="E69" s="28"/>
      <c r="F69" s="28"/>
      <c r="G69" s="28"/>
      <c r="H69" s="28"/>
      <c r="I69" s="28"/>
    </row>
    <row r="70" spans="2:9" x14ac:dyDescent="0.25">
      <c r="B70" s="28"/>
      <c r="C70" s="28"/>
      <c r="D70" s="28"/>
      <c r="E70" s="28"/>
      <c r="F70" s="28"/>
      <c r="G70" s="28"/>
      <c r="H70" s="28"/>
      <c r="I70" s="28"/>
    </row>
    <row r="71" spans="2:9" x14ac:dyDescent="0.25">
      <c r="B71" s="28"/>
      <c r="C71" s="28"/>
      <c r="D71" s="28"/>
      <c r="E71" s="28"/>
      <c r="F71" s="28"/>
      <c r="G71" s="28"/>
      <c r="H71" s="28"/>
      <c r="I71" s="28"/>
    </row>
    <row r="72" spans="2:9" x14ac:dyDescent="0.25">
      <c r="B72" s="28"/>
      <c r="C72" s="28"/>
      <c r="D72" s="28"/>
      <c r="E72" s="28"/>
      <c r="F72" s="28"/>
      <c r="G72" s="28"/>
      <c r="H72" s="28"/>
      <c r="I72" s="28"/>
    </row>
    <row r="73" spans="2:9" x14ac:dyDescent="0.25">
      <c r="B73" s="28"/>
      <c r="C73" s="28"/>
      <c r="D73" s="28"/>
      <c r="E73" s="28"/>
      <c r="F73" s="28"/>
      <c r="G73" s="28"/>
      <c r="H73" s="28"/>
      <c r="I73" s="28"/>
    </row>
    <row r="74" spans="2:9" x14ac:dyDescent="0.25">
      <c r="B74" s="28"/>
      <c r="C74" s="28"/>
      <c r="D74" s="28"/>
      <c r="E74" s="28"/>
      <c r="F74" s="28"/>
      <c r="G74" s="28"/>
      <c r="H74" s="28"/>
      <c r="I74" s="28"/>
    </row>
    <row r="75" spans="2:9" x14ac:dyDescent="0.25">
      <c r="B75" s="28"/>
      <c r="C75" s="28"/>
      <c r="D75" s="28"/>
      <c r="E75" s="28"/>
      <c r="F75" s="28"/>
      <c r="G75" s="28"/>
      <c r="H75" s="28"/>
      <c r="I75" s="28"/>
    </row>
    <row r="76" spans="2:9" x14ac:dyDescent="0.25">
      <c r="B76" s="28"/>
      <c r="C76" s="28"/>
      <c r="D76" s="28"/>
      <c r="E76" s="28"/>
      <c r="F76" s="28"/>
      <c r="G76" s="28"/>
      <c r="H76" s="28"/>
      <c r="I76" s="28"/>
    </row>
    <row r="77" spans="2:9" x14ac:dyDescent="0.25">
      <c r="B77" s="28"/>
      <c r="C77" s="28"/>
      <c r="D77" s="28"/>
      <c r="E77" s="28"/>
      <c r="F77" s="28"/>
      <c r="G77" s="28"/>
      <c r="H77" s="28"/>
      <c r="I77" s="28"/>
    </row>
    <row r="78" spans="2:9" x14ac:dyDescent="0.25">
      <c r="B78" s="28"/>
      <c r="C78" s="28"/>
      <c r="D78" s="28"/>
      <c r="E78" s="28"/>
      <c r="F78" s="28"/>
      <c r="G78" s="28"/>
      <c r="H78" s="28"/>
      <c r="I78" s="28"/>
    </row>
    <row r="79" spans="2:9" x14ac:dyDescent="0.25">
      <c r="B79" s="28"/>
      <c r="C79" s="28"/>
      <c r="D79" s="28"/>
      <c r="E79" s="28"/>
      <c r="F79" s="28"/>
      <c r="G79" s="28"/>
      <c r="H79" s="28"/>
      <c r="I79" s="28"/>
    </row>
    <row r="80" spans="2:9" x14ac:dyDescent="0.25">
      <c r="B80" s="28"/>
      <c r="C80" s="28"/>
      <c r="D80" s="28"/>
      <c r="E80" s="28"/>
      <c r="F80" s="28"/>
      <c r="G80" s="28"/>
      <c r="H80" s="28"/>
      <c r="I80" s="28"/>
    </row>
    <row r="81" spans="2:9" x14ac:dyDescent="0.25">
      <c r="B81" s="28"/>
      <c r="C81" s="28"/>
      <c r="D81" s="28"/>
      <c r="E81" s="28"/>
      <c r="F81" s="28"/>
      <c r="G81" s="28"/>
      <c r="H81" s="28"/>
      <c r="I81" s="28"/>
    </row>
    <row r="82" spans="2:9" x14ac:dyDescent="0.25">
      <c r="B82" s="28"/>
      <c r="C82" s="28"/>
      <c r="D82" s="28"/>
      <c r="E82" s="28"/>
      <c r="F82" s="28"/>
      <c r="G82" s="28"/>
      <c r="H82" s="28"/>
      <c r="I82" s="28"/>
    </row>
    <row r="83" spans="2:9" x14ac:dyDescent="0.25">
      <c r="B83" s="28"/>
      <c r="C83" s="28"/>
      <c r="D83" s="28"/>
      <c r="E83" s="28"/>
      <c r="F83" s="28"/>
      <c r="G83" s="28"/>
      <c r="H83" s="28"/>
      <c r="I83" s="28"/>
    </row>
    <row r="84" spans="2:9" x14ac:dyDescent="0.25">
      <c r="B84" s="28"/>
      <c r="C84" s="28"/>
      <c r="D84" s="28"/>
      <c r="E84" s="28"/>
      <c r="F84" s="28"/>
      <c r="G84" s="28"/>
      <c r="H84" s="28"/>
      <c r="I84" s="28"/>
    </row>
    <row r="85" spans="2:9" x14ac:dyDescent="0.25">
      <c r="B85" s="28"/>
      <c r="C85" s="28"/>
      <c r="D85" s="28"/>
      <c r="E85" s="28"/>
      <c r="F85" s="28"/>
      <c r="G85" s="28"/>
      <c r="H85" s="28"/>
      <c r="I85" s="28"/>
    </row>
    <row r="86" spans="2:9" x14ac:dyDescent="0.25">
      <c r="B86" s="28"/>
      <c r="C86" s="28"/>
      <c r="D86" s="28"/>
      <c r="E86" s="28"/>
      <c r="F86" s="28"/>
      <c r="G86" s="28"/>
      <c r="H86" s="28"/>
      <c r="I86" s="28"/>
    </row>
    <row r="87" spans="2:9" x14ac:dyDescent="0.25">
      <c r="B87" s="28"/>
      <c r="C87" s="28"/>
      <c r="D87" s="28"/>
      <c r="E87" s="28"/>
      <c r="F87" s="28"/>
      <c r="G87" s="28"/>
      <c r="H87" s="28"/>
      <c r="I87" s="28"/>
    </row>
    <row r="88" spans="2:9" x14ac:dyDescent="0.25">
      <c r="B88" s="28"/>
      <c r="C88" s="28"/>
      <c r="D88" s="28"/>
      <c r="E88" s="28"/>
      <c r="F88" s="28"/>
      <c r="G88" s="28"/>
      <c r="H88" s="28"/>
      <c r="I88" s="28"/>
    </row>
    <row r="89" spans="2:9" x14ac:dyDescent="0.25">
      <c r="B89" s="28"/>
      <c r="C89" s="28"/>
      <c r="D89" s="28"/>
      <c r="E89" s="28"/>
      <c r="F89" s="28"/>
      <c r="G89" s="28"/>
      <c r="H89" s="28"/>
      <c r="I89" s="28"/>
    </row>
    <row r="90" spans="2:9" x14ac:dyDescent="0.25">
      <c r="B90" s="28"/>
      <c r="C90" s="28"/>
      <c r="D90" s="28"/>
      <c r="E90" s="28"/>
      <c r="F90" s="28"/>
      <c r="G90" s="28"/>
      <c r="H90" s="28"/>
      <c r="I90" s="28"/>
    </row>
    <row r="91" spans="2:9" x14ac:dyDescent="0.25">
      <c r="B91" s="28"/>
      <c r="C91" s="28"/>
      <c r="D91" s="28"/>
      <c r="E91" s="28"/>
      <c r="F91" s="28"/>
      <c r="G91" s="28"/>
      <c r="H91" s="28"/>
      <c r="I91" s="28"/>
    </row>
    <row r="92" spans="2:9" x14ac:dyDescent="0.25">
      <c r="B92" s="28"/>
      <c r="C92" s="28"/>
      <c r="D92" s="28"/>
      <c r="E92" s="28"/>
      <c r="F92" s="28"/>
      <c r="G92" s="28"/>
      <c r="H92" s="28"/>
      <c r="I92" s="28"/>
    </row>
    <row r="93" spans="2:9" x14ac:dyDescent="0.25">
      <c r="B93" s="28"/>
      <c r="C93" s="28"/>
      <c r="D93" s="28"/>
      <c r="E93" s="28"/>
      <c r="F93" s="28"/>
      <c r="G93" s="28"/>
      <c r="H93" s="28"/>
      <c r="I93" s="28"/>
    </row>
    <row r="94" spans="2:9" x14ac:dyDescent="0.25">
      <c r="B94" s="28"/>
      <c r="C94" s="28"/>
      <c r="D94" s="28"/>
      <c r="E94" s="28"/>
      <c r="F94" s="28"/>
      <c r="G94" s="28"/>
      <c r="H94" s="28"/>
      <c r="I94" s="28"/>
    </row>
    <row r="95" spans="2:9" x14ac:dyDescent="0.25">
      <c r="B95" s="28"/>
      <c r="C95" s="28"/>
      <c r="D95" s="28"/>
      <c r="E95" s="28"/>
      <c r="F95" s="28"/>
      <c r="G95" s="28"/>
      <c r="H95" s="28"/>
      <c r="I95" s="28"/>
    </row>
    <row r="96" spans="2:9" x14ac:dyDescent="0.25">
      <c r="B96" s="28"/>
      <c r="C96" s="28"/>
      <c r="D96" s="28"/>
      <c r="E96" s="28"/>
      <c r="F96" s="28"/>
      <c r="G96" s="28"/>
      <c r="H96" s="28"/>
      <c r="I96" s="28"/>
    </row>
    <row r="97" spans="2:9" x14ac:dyDescent="0.25">
      <c r="B97" s="28"/>
      <c r="C97" s="28"/>
      <c r="D97" s="28"/>
      <c r="E97" s="28"/>
      <c r="F97" s="28"/>
      <c r="G97" s="28"/>
      <c r="H97" s="28"/>
      <c r="I97" s="28"/>
    </row>
    <row r="98" spans="2:9" x14ac:dyDescent="0.25">
      <c r="B98" s="28"/>
      <c r="C98" s="28"/>
      <c r="D98" s="28"/>
      <c r="E98" s="28"/>
      <c r="F98" s="28"/>
      <c r="G98" s="28"/>
      <c r="H98" s="28"/>
      <c r="I98" s="28"/>
    </row>
    <row r="99" spans="2:9" x14ac:dyDescent="0.25">
      <c r="B99" s="28"/>
      <c r="C99" s="28"/>
      <c r="D99" s="28"/>
      <c r="E99" s="28"/>
      <c r="F99" s="28"/>
      <c r="G99" s="28"/>
      <c r="H99" s="28"/>
      <c r="I99" s="28"/>
    </row>
    <row r="100" spans="2:9" x14ac:dyDescent="0.25">
      <c r="B100" s="28"/>
      <c r="C100" s="28"/>
      <c r="D100" s="28"/>
      <c r="E100" s="28"/>
      <c r="F100" s="28"/>
      <c r="G100" s="28"/>
      <c r="H100" s="28"/>
      <c r="I100" s="28"/>
    </row>
    <row r="101" spans="2:9" x14ac:dyDescent="0.25">
      <c r="B101" s="28"/>
      <c r="C101" s="28"/>
      <c r="D101" s="28"/>
      <c r="E101" s="28"/>
      <c r="F101" s="28"/>
      <c r="G101" s="28"/>
      <c r="H101" s="28"/>
      <c r="I101" s="28"/>
    </row>
    <row r="102" spans="2:9" x14ac:dyDescent="0.25">
      <c r="B102" s="28"/>
      <c r="C102" s="28"/>
      <c r="D102" s="28"/>
      <c r="E102" s="28"/>
      <c r="F102" s="28"/>
      <c r="G102" s="28"/>
      <c r="H102" s="28"/>
      <c r="I102" s="28"/>
    </row>
    <row r="103" spans="2:9" x14ac:dyDescent="0.25">
      <c r="B103" s="28"/>
      <c r="C103" s="28"/>
      <c r="D103" s="28"/>
      <c r="E103" s="28"/>
      <c r="F103" s="28"/>
      <c r="G103" s="28"/>
      <c r="H103" s="28"/>
      <c r="I103" s="28"/>
    </row>
    <row r="104" spans="2:9" x14ac:dyDescent="0.25">
      <c r="B104" s="28"/>
      <c r="C104" s="28"/>
      <c r="D104" s="28"/>
      <c r="E104" s="28"/>
      <c r="F104" s="28"/>
      <c r="G104" s="28"/>
      <c r="H104" s="28"/>
      <c r="I104" s="28"/>
    </row>
    <row r="105" spans="2:9" x14ac:dyDescent="0.25">
      <c r="B105" s="28"/>
      <c r="C105" s="28"/>
      <c r="D105" s="28"/>
      <c r="E105" s="28"/>
      <c r="F105" s="28"/>
      <c r="G105" s="28"/>
      <c r="H105" s="28"/>
      <c r="I105" s="28"/>
    </row>
    <row r="106" spans="2:9" x14ac:dyDescent="0.25">
      <c r="B106" s="28"/>
      <c r="C106" s="28"/>
      <c r="D106" s="28"/>
      <c r="E106" s="28"/>
      <c r="F106" s="28"/>
      <c r="G106" s="28"/>
      <c r="H106" s="28"/>
      <c r="I106" s="28"/>
    </row>
    <row r="107" spans="2:9" x14ac:dyDescent="0.25">
      <c r="B107" s="28"/>
      <c r="C107" s="28"/>
      <c r="D107" s="28"/>
      <c r="E107" s="28"/>
      <c r="F107" s="28"/>
      <c r="G107" s="28"/>
      <c r="H107" s="28"/>
      <c r="I107" s="28"/>
    </row>
    <row r="108" spans="2:9" x14ac:dyDescent="0.25">
      <c r="B108" s="28"/>
      <c r="C108" s="28"/>
      <c r="D108" s="28"/>
      <c r="E108" s="28"/>
      <c r="F108" s="28"/>
      <c r="G108" s="28"/>
      <c r="H108" s="28"/>
      <c r="I108" s="28"/>
    </row>
    <row r="109" spans="2:9" x14ac:dyDescent="0.25">
      <c r="B109" s="28"/>
      <c r="C109" s="28"/>
      <c r="D109" s="28"/>
      <c r="E109" s="28"/>
      <c r="F109" s="28"/>
      <c r="G109" s="28"/>
      <c r="H109" s="28"/>
      <c r="I109" s="28"/>
    </row>
    <row r="110" spans="2:9" x14ac:dyDescent="0.25">
      <c r="B110" s="28"/>
      <c r="C110" s="28"/>
      <c r="D110" s="28"/>
      <c r="E110" s="28"/>
      <c r="F110" s="28"/>
      <c r="G110" s="28"/>
      <c r="H110" s="28"/>
      <c r="I110" s="28"/>
    </row>
    <row r="111" spans="2:9" x14ac:dyDescent="0.25">
      <c r="B111" s="28"/>
      <c r="C111" s="28"/>
      <c r="D111" s="28"/>
      <c r="E111" s="28"/>
      <c r="F111" s="28"/>
      <c r="G111" s="28"/>
      <c r="H111" s="28"/>
      <c r="I111" s="28"/>
    </row>
    <row r="112" spans="2:9" x14ac:dyDescent="0.25">
      <c r="B112" s="28"/>
      <c r="C112" s="28"/>
      <c r="D112" s="28"/>
      <c r="E112" s="28"/>
      <c r="F112" s="28"/>
      <c r="G112" s="28"/>
      <c r="H112" s="28"/>
      <c r="I112" s="28"/>
    </row>
    <row r="113" spans="2:9" x14ac:dyDescent="0.25">
      <c r="B113" s="28"/>
      <c r="C113" s="28"/>
      <c r="D113" s="28"/>
      <c r="E113" s="28"/>
      <c r="F113" s="28"/>
      <c r="G113" s="28"/>
      <c r="H113" s="28"/>
      <c r="I113" s="28"/>
    </row>
    <row r="114" spans="2:9" x14ac:dyDescent="0.25">
      <c r="B114" s="28"/>
      <c r="C114" s="28"/>
      <c r="D114" s="28"/>
      <c r="E114" s="28"/>
      <c r="F114" s="28"/>
      <c r="G114" s="28"/>
      <c r="H114" s="28"/>
      <c r="I114" s="28"/>
    </row>
    <row r="115" spans="2:9" x14ac:dyDescent="0.25">
      <c r="B115" s="28"/>
      <c r="C115" s="28"/>
      <c r="D115" s="28"/>
      <c r="E115" s="28"/>
      <c r="F115" s="28"/>
      <c r="G115" s="28"/>
      <c r="H115" s="28"/>
      <c r="I115" s="28"/>
    </row>
    <row r="116" spans="2:9" x14ac:dyDescent="0.25">
      <c r="B116" s="28"/>
      <c r="C116" s="28"/>
      <c r="D116" s="28"/>
      <c r="E116" s="28"/>
      <c r="F116" s="28"/>
      <c r="G116" s="28"/>
      <c r="H116" s="28"/>
      <c r="I116" s="28"/>
    </row>
    <row r="117" spans="2:9" x14ac:dyDescent="0.25">
      <c r="B117" s="28"/>
      <c r="C117" s="28"/>
      <c r="D117" s="28"/>
      <c r="E117" s="28"/>
      <c r="F117" s="28"/>
      <c r="G117" s="28"/>
      <c r="H117" s="28"/>
      <c r="I117" s="28"/>
    </row>
    <row r="118" spans="2:9" x14ac:dyDescent="0.25">
      <c r="B118" s="28"/>
      <c r="C118" s="28"/>
      <c r="D118" s="28"/>
      <c r="E118" s="28"/>
      <c r="F118" s="28"/>
      <c r="G118" s="28"/>
      <c r="H118" s="28"/>
      <c r="I118" s="28"/>
    </row>
    <row r="119" spans="2:9" x14ac:dyDescent="0.25">
      <c r="B119" s="28"/>
      <c r="C119" s="28"/>
      <c r="D119" s="28"/>
      <c r="E119" s="28"/>
      <c r="F119" s="28"/>
      <c r="G119" s="28"/>
      <c r="H119" s="28"/>
      <c r="I119" s="28"/>
    </row>
    <row r="120" spans="2:9" x14ac:dyDescent="0.25">
      <c r="B120" s="28"/>
      <c r="C120" s="28"/>
      <c r="D120" s="28"/>
      <c r="E120" s="28"/>
      <c r="F120" s="28"/>
      <c r="G120" s="28"/>
      <c r="H120" s="28"/>
      <c r="I120" s="28"/>
    </row>
    <row r="121" spans="2:9" x14ac:dyDescent="0.25">
      <c r="B121" s="28"/>
      <c r="C121" s="28"/>
      <c r="D121" s="28"/>
      <c r="E121" s="28"/>
      <c r="F121" s="28"/>
      <c r="G121" s="28"/>
      <c r="H121" s="28"/>
      <c r="I121" s="28"/>
    </row>
    <row r="122" spans="2:9" x14ac:dyDescent="0.25">
      <c r="B122" s="28"/>
      <c r="C122" s="28"/>
      <c r="D122" s="28"/>
      <c r="E122" s="28"/>
      <c r="F122" s="28"/>
      <c r="G122" s="28"/>
      <c r="H122" s="28"/>
      <c r="I122" s="28"/>
    </row>
    <row r="123" spans="2:9" x14ac:dyDescent="0.25">
      <c r="B123" s="28"/>
      <c r="C123" s="28"/>
      <c r="D123" s="28"/>
      <c r="E123" s="28"/>
      <c r="F123" s="28"/>
      <c r="G123" s="28"/>
      <c r="H123" s="28"/>
      <c r="I123" s="28"/>
    </row>
    <row r="124" spans="2:9" x14ac:dyDescent="0.25">
      <c r="B124" s="28"/>
      <c r="C124" s="28"/>
      <c r="D124" s="28"/>
      <c r="E124" s="28"/>
      <c r="F124" s="28"/>
      <c r="G124" s="28"/>
      <c r="H124" s="28"/>
      <c r="I124" s="28"/>
    </row>
    <row r="125" spans="2:9" x14ac:dyDescent="0.25">
      <c r="B125" s="28"/>
      <c r="C125" s="28"/>
      <c r="D125" s="28"/>
      <c r="E125" s="28"/>
      <c r="F125" s="28"/>
      <c r="G125" s="28"/>
      <c r="H125" s="28"/>
      <c r="I125" s="28"/>
    </row>
    <row r="126" spans="2:9" x14ac:dyDescent="0.25">
      <c r="B126" s="28"/>
      <c r="C126" s="28"/>
      <c r="D126" s="28"/>
      <c r="E126" s="28"/>
      <c r="F126" s="28"/>
      <c r="G126" s="28"/>
      <c r="H126" s="28"/>
      <c r="I126" s="28"/>
    </row>
    <row r="127" spans="2:9" x14ac:dyDescent="0.25">
      <c r="B127" s="28"/>
      <c r="C127" s="28"/>
      <c r="D127" s="28"/>
      <c r="E127" s="28"/>
      <c r="F127" s="28"/>
      <c r="G127" s="28"/>
      <c r="H127" s="28"/>
      <c r="I127" s="28"/>
    </row>
    <row r="128" spans="2:9" x14ac:dyDescent="0.25">
      <c r="B128" s="28"/>
      <c r="C128" s="28"/>
      <c r="D128" s="28"/>
      <c r="E128" s="28"/>
      <c r="F128" s="28"/>
      <c r="G128" s="28"/>
      <c r="H128" s="28"/>
      <c r="I128" s="28"/>
    </row>
    <row r="129" spans="2:9" x14ac:dyDescent="0.25">
      <c r="B129" s="28"/>
      <c r="C129" s="28"/>
      <c r="D129" s="28"/>
      <c r="E129" s="28"/>
      <c r="F129" s="28"/>
      <c r="G129" s="28"/>
      <c r="H129" s="28"/>
      <c r="I129" s="28"/>
    </row>
    <row r="130" spans="2:9" x14ac:dyDescent="0.25">
      <c r="B130" s="28"/>
      <c r="C130" s="28"/>
      <c r="D130" s="28"/>
      <c r="E130" s="28"/>
      <c r="F130" s="28"/>
      <c r="G130" s="28"/>
      <c r="H130" s="28"/>
      <c r="I130" s="28"/>
    </row>
    <row r="131" spans="2:9" x14ac:dyDescent="0.25">
      <c r="B131" s="28"/>
      <c r="C131" s="28"/>
      <c r="D131" s="28"/>
      <c r="E131" s="28"/>
      <c r="F131" s="28"/>
      <c r="G131" s="28"/>
      <c r="H131" s="28"/>
      <c r="I131" s="28"/>
    </row>
    <row r="132" spans="2:9" x14ac:dyDescent="0.25">
      <c r="B132" s="28"/>
      <c r="C132" s="28"/>
      <c r="D132" s="28"/>
      <c r="E132" s="28"/>
      <c r="F132" s="28"/>
      <c r="G132" s="28"/>
      <c r="H132" s="28"/>
      <c r="I132" s="28"/>
    </row>
    <row r="133" spans="2:9" x14ac:dyDescent="0.25">
      <c r="B133" s="28"/>
      <c r="C133" s="28"/>
      <c r="D133" s="28"/>
      <c r="E133" s="28"/>
      <c r="F133" s="28"/>
      <c r="G133" s="28"/>
      <c r="H133" s="28"/>
      <c r="I133" s="28"/>
    </row>
    <row r="134" spans="2:9" x14ac:dyDescent="0.25">
      <c r="B134" s="28"/>
      <c r="C134" s="28"/>
      <c r="D134" s="28"/>
      <c r="E134" s="28"/>
      <c r="F134" s="28"/>
      <c r="G134" s="28"/>
      <c r="H134" s="28"/>
      <c r="I134" s="28"/>
    </row>
    <row r="135" spans="2:9" x14ac:dyDescent="0.25">
      <c r="B135" s="28"/>
      <c r="C135" s="28"/>
      <c r="D135" s="28"/>
      <c r="E135" s="28"/>
      <c r="F135" s="28"/>
      <c r="G135" s="28"/>
      <c r="H135" s="28"/>
      <c r="I135" s="28"/>
    </row>
    <row r="136" spans="2:9" x14ac:dyDescent="0.25">
      <c r="B136" s="28"/>
      <c r="C136" s="28"/>
      <c r="D136" s="28"/>
      <c r="E136" s="28"/>
      <c r="F136" s="28"/>
      <c r="G136" s="28"/>
      <c r="H136" s="28"/>
      <c r="I136" s="28"/>
    </row>
    <row r="137" spans="2:9" x14ac:dyDescent="0.25">
      <c r="B137" s="28"/>
      <c r="C137" s="28"/>
      <c r="D137" s="28"/>
      <c r="E137" s="28"/>
      <c r="F137" s="28"/>
      <c r="G137" s="28"/>
      <c r="H137" s="28"/>
      <c r="I137" s="28"/>
    </row>
    <row r="138" spans="2:9" x14ac:dyDescent="0.25">
      <c r="B138" s="28"/>
      <c r="C138" s="28"/>
      <c r="D138" s="28"/>
      <c r="E138" s="28"/>
      <c r="F138" s="28"/>
      <c r="G138" s="28"/>
      <c r="H138" s="28"/>
      <c r="I138" s="28"/>
    </row>
    <row r="139" spans="2:9" x14ac:dyDescent="0.25">
      <c r="B139" s="28"/>
      <c r="C139" s="28"/>
      <c r="D139" s="28"/>
      <c r="E139" s="28"/>
      <c r="F139" s="28"/>
      <c r="G139" s="28"/>
      <c r="H139" s="28"/>
      <c r="I139" s="28"/>
    </row>
    <row r="140" spans="2:9" x14ac:dyDescent="0.25">
      <c r="B140" s="28"/>
      <c r="C140" s="28"/>
      <c r="D140" s="28"/>
      <c r="E140" s="28"/>
      <c r="F140" s="28"/>
      <c r="G140" s="28"/>
      <c r="H140" s="28"/>
      <c r="I140" s="28"/>
    </row>
    <row r="141" spans="2:9" x14ac:dyDescent="0.25">
      <c r="B141" s="28"/>
      <c r="C141" s="28"/>
      <c r="D141" s="28"/>
      <c r="E141" s="28"/>
      <c r="F141" s="28"/>
      <c r="G141" s="28"/>
      <c r="H141" s="28"/>
      <c r="I141" s="28"/>
    </row>
    <row r="142" spans="2:9" x14ac:dyDescent="0.25">
      <c r="B142" s="28"/>
      <c r="C142" s="28"/>
      <c r="D142" s="28"/>
      <c r="E142" s="28"/>
      <c r="F142" s="28"/>
      <c r="G142" s="28"/>
      <c r="H142" s="28"/>
      <c r="I142" s="28"/>
    </row>
    <row r="143" spans="2:9" x14ac:dyDescent="0.25">
      <c r="B143" s="28"/>
      <c r="C143" s="28"/>
      <c r="D143" s="28"/>
      <c r="E143" s="28"/>
      <c r="F143" s="28"/>
      <c r="G143" s="28"/>
      <c r="H143" s="28"/>
      <c r="I143" s="28"/>
    </row>
    <row r="144" spans="2:9" x14ac:dyDescent="0.25">
      <c r="B144" s="28"/>
      <c r="C144" s="28"/>
      <c r="D144" s="28"/>
      <c r="E144" s="28"/>
      <c r="F144" s="28"/>
      <c r="G144" s="28"/>
      <c r="H144" s="28"/>
      <c r="I144" s="28"/>
    </row>
    <row r="145" spans="2:9" x14ac:dyDescent="0.25">
      <c r="B145" s="28"/>
      <c r="C145" s="28"/>
      <c r="D145" s="28"/>
      <c r="E145" s="28"/>
      <c r="F145" s="28"/>
      <c r="G145" s="28"/>
      <c r="H145" s="28"/>
      <c r="I145" s="28"/>
    </row>
    <row r="146" spans="2:9" x14ac:dyDescent="0.25">
      <c r="B146" s="28"/>
      <c r="C146" s="28"/>
      <c r="D146" s="28"/>
      <c r="E146" s="28"/>
      <c r="F146" s="28"/>
      <c r="G146" s="28"/>
      <c r="H146" s="28"/>
      <c r="I146" s="28"/>
    </row>
    <row r="147" spans="2:9" x14ac:dyDescent="0.25">
      <c r="B147" s="28"/>
      <c r="C147" s="28"/>
      <c r="D147" s="28"/>
      <c r="E147" s="28"/>
      <c r="F147" s="28"/>
      <c r="G147" s="28"/>
      <c r="H147" s="28"/>
      <c r="I147" s="28"/>
    </row>
    <row r="148" spans="2:9" x14ac:dyDescent="0.25">
      <c r="B148" s="28"/>
      <c r="C148" s="28"/>
      <c r="D148" s="28"/>
      <c r="E148" s="28"/>
      <c r="F148" s="28"/>
      <c r="G148" s="28"/>
      <c r="H148" s="28"/>
      <c r="I148" s="28"/>
    </row>
    <row r="149" spans="2:9" x14ac:dyDescent="0.25">
      <c r="B149" s="28"/>
      <c r="C149" s="28"/>
      <c r="D149" s="28"/>
      <c r="E149" s="28"/>
      <c r="F149" s="28"/>
      <c r="G149" s="28"/>
      <c r="H149" s="28"/>
      <c r="I149" s="28"/>
    </row>
    <row r="150" spans="2:9" x14ac:dyDescent="0.25">
      <c r="B150" s="28"/>
      <c r="C150" s="28"/>
      <c r="D150" s="28"/>
      <c r="E150" s="28"/>
      <c r="F150" s="28"/>
      <c r="G150" s="28"/>
      <c r="H150" s="28"/>
      <c r="I150" s="28"/>
    </row>
    <row r="151" spans="2:9" x14ac:dyDescent="0.25">
      <c r="B151" s="28"/>
      <c r="C151" s="28"/>
      <c r="D151" s="28"/>
      <c r="E151" s="28"/>
      <c r="F151" s="28"/>
      <c r="G151" s="28"/>
      <c r="H151" s="28"/>
      <c r="I151" s="28"/>
    </row>
    <row r="152" spans="2:9" x14ac:dyDescent="0.25">
      <c r="B152" s="28"/>
      <c r="C152" s="28"/>
      <c r="D152" s="28"/>
      <c r="E152" s="28"/>
      <c r="F152" s="28"/>
      <c r="G152" s="28"/>
      <c r="H152" s="28"/>
      <c r="I152" s="28"/>
    </row>
    <row r="153" spans="2:9" x14ac:dyDescent="0.25">
      <c r="B153" s="28"/>
      <c r="C153" s="28"/>
      <c r="D153" s="28"/>
      <c r="E153" s="28"/>
      <c r="F153" s="28"/>
      <c r="G153" s="28"/>
      <c r="H153" s="28"/>
      <c r="I153" s="28"/>
    </row>
    <row r="154" spans="2:9" x14ac:dyDescent="0.25">
      <c r="B154" s="28"/>
      <c r="C154" s="28"/>
      <c r="D154" s="28"/>
      <c r="E154" s="28"/>
      <c r="F154" s="28"/>
      <c r="G154" s="28"/>
      <c r="H154" s="28"/>
      <c r="I154" s="28"/>
    </row>
    <row r="155" spans="2:9" x14ac:dyDescent="0.25">
      <c r="B155" s="28"/>
      <c r="C155" s="28"/>
      <c r="D155" s="28"/>
      <c r="E155" s="28"/>
      <c r="F155" s="28"/>
      <c r="G155" s="28"/>
      <c r="H155" s="28"/>
      <c r="I155" s="28"/>
    </row>
    <row r="156" spans="2:9" x14ac:dyDescent="0.25">
      <c r="B156" s="28"/>
      <c r="C156" s="28"/>
      <c r="D156" s="28"/>
      <c r="E156" s="28"/>
      <c r="F156" s="28"/>
      <c r="G156" s="28"/>
      <c r="H156" s="28"/>
      <c r="I156" s="28"/>
    </row>
    <row r="157" spans="2:9" x14ac:dyDescent="0.25">
      <c r="B157" s="28"/>
      <c r="C157" s="28"/>
      <c r="D157" s="28"/>
      <c r="E157" s="28"/>
      <c r="F157" s="28"/>
      <c r="G157" s="28"/>
      <c r="H157" s="28"/>
      <c r="I157" s="28"/>
    </row>
    <row r="158" spans="2:9" x14ac:dyDescent="0.25">
      <c r="B158" s="28"/>
      <c r="C158" s="28"/>
      <c r="D158" s="28"/>
      <c r="E158" s="28"/>
      <c r="F158" s="28"/>
      <c r="G158" s="28"/>
      <c r="H158" s="28"/>
      <c r="I158" s="28"/>
    </row>
    <row r="159" spans="2:9" x14ac:dyDescent="0.25">
      <c r="B159" s="28"/>
      <c r="C159" s="28"/>
      <c r="D159" s="28"/>
      <c r="E159" s="28"/>
      <c r="F159" s="28"/>
      <c r="G159" s="28"/>
      <c r="H159" s="28"/>
      <c r="I159" s="28"/>
    </row>
    <row r="160" spans="2:9" x14ac:dyDescent="0.25">
      <c r="B160" s="28"/>
      <c r="C160" s="28"/>
      <c r="D160" s="28"/>
      <c r="E160" s="28"/>
      <c r="F160" s="28"/>
      <c r="G160" s="28"/>
      <c r="H160" s="28"/>
      <c r="I160" s="28"/>
    </row>
    <row r="161" spans="2:9" x14ac:dyDescent="0.25">
      <c r="B161" s="28"/>
      <c r="C161" s="28"/>
      <c r="D161" s="28"/>
      <c r="E161" s="28"/>
      <c r="F161" s="28"/>
      <c r="G161" s="28"/>
      <c r="H161" s="28"/>
      <c r="I161" s="28"/>
    </row>
    <row r="162" spans="2:9" x14ac:dyDescent="0.25">
      <c r="B162" s="28"/>
      <c r="C162" s="28"/>
      <c r="D162" s="28"/>
      <c r="E162" s="28"/>
      <c r="F162" s="28"/>
      <c r="G162" s="28"/>
      <c r="H162" s="28"/>
      <c r="I162" s="28"/>
    </row>
    <row r="163" spans="2:9" x14ac:dyDescent="0.25">
      <c r="B163" s="28"/>
      <c r="C163" s="28"/>
      <c r="D163" s="28"/>
      <c r="E163" s="28"/>
      <c r="F163" s="28"/>
      <c r="G163" s="28"/>
      <c r="H163" s="28"/>
      <c r="I163" s="28"/>
    </row>
    <row r="164" spans="2:9" x14ac:dyDescent="0.25">
      <c r="B164" s="28"/>
      <c r="C164" s="28"/>
      <c r="D164" s="28"/>
      <c r="E164" s="28"/>
      <c r="F164" s="28"/>
      <c r="G164" s="28"/>
      <c r="H164" s="28"/>
      <c r="I164" s="28"/>
    </row>
    <row r="165" spans="2:9" x14ac:dyDescent="0.25">
      <c r="B165" s="28"/>
      <c r="C165" s="28"/>
      <c r="D165" s="28"/>
      <c r="E165" s="28"/>
      <c r="F165" s="28"/>
      <c r="G165" s="28"/>
      <c r="H165" s="28"/>
      <c r="I165" s="28"/>
    </row>
    <row r="166" spans="2:9" x14ac:dyDescent="0.25">
      <c r="B166" s="28"/>
      <c r="C166" s="28"/>
      <c r="D166" s="28"/>
      <c r="E166" s="28"/>
      <c r="F166" s="28"/>
      <c r="G166" s="28"/>
      <c r="H166" s="28"/>
      <c r="I166" s="28"/>
    </row>
    <row r="167" spans="2:9" x14ac:dyDescent="0.25">
      <c r="B167" s="28"/>
      <c r="C167" s="28"/>
      <c r="D167" s="28"/>
      <c r="E167" s="28"/>
      <c r="F167" s="28"/>
      <c r="G167" s="28"/>
      <c r="H167" s="28"/>
      <c r="I167" s="28"/>
    </row>
    <row r="168" spans="2:9" x14ac:dyDescent="0.25">
      <c r="B168" s="28"/>
      <c r="C168" s="28"/>
      <c r="D168" s="28"/>
      <c r="E168" s="28"/>
      <c r="F168" s="28"/>
      <c r="G168" s="28"/>
      <c r="H168" s="28"/>
      <c r="I168" s="28"/>
    </row>
    <row r="169" spans="2:9" x14ac:dyDescent="0.25">
      <c r="B169" s="28"/>
      <c r="C169" s="28"/>
      <c r="D169" s="28"/>
      <c r="E169" s="28"/>
      <c r="F169" s="28"/>
      <c r="G169" s="28"/>
      <c r="H169" s="28"/>
      <c r="I169" s="28"/>
    </row>
    <row r="170" spans="2:9" x14ac:dyDescent="0.25">
      <c r="B170" s="28"/>
      <c r="C170" s="28"/>
      <c r="D170" s="28"/>
      <c r="E170" s="28"/>
      <c r="F170" s="28"/>
      <c r="G170" s="28"/>
      <c r="H170" s="28"/>
      <c r="I170" s="28"/>
    </row>
    <row r="171" spans="2:9" x14ac:dyDescent="0.25">
      <c r="B171" s="28"/>
      <c r="C171" s="28"/>
      <c r="D171" s="28"/>
      <c r="E171" s="28"/>
      <c r="F171" s="28"/>
      <c r="G171" s="28"/>
      <c r="H171" s="28"/>
      <c r="I171" s="28"/>
    </row>
    <row r="172" spans="2:9" x14ac:dyDescent="0.25">
      <c r="B172" s="28"/>
      <c r="C172" s="28"/>
      <c r="D172" s="28"/>
      <c r="E172" s="28"/>
      <c r="F172" s="28"/>
      <c r="G172" s="28"/>
      <c r="H172" s="28"/>
      <c r="I172" s="28"/>
    </row>
    <row r="173" spans="2:9" x14ac:dyDescent="0.25">
      <c r="B173" s="28"/>
      <c r="C173" s="28"/>
      <c r="D173" s="28"/>
      <c r="E173" s="28"/>
      <c r="F173" s="28"/>
      <c r="G173" s="28"/>
      <c r="H173" s="28"/>
      <c r="I173" s="28"/>
    </row>
    <row r="174" spans="2:9" x14ac:dyDescent="0.25">
      <c r="B174" s="28"/>
      <c r="C174" s="28"/>
      <c r="D174" s="28"/>
      <c r="E174" s="28"/>
      <c r="F174" s="28"/>
      <c r="G174" s="28"/>
      <c r="H174" s="28"/>
      <c r="I174" s="28"/>
    </row>
    <row r="175" spans="2:9" x14ac:dyDescent="0.25">
      <c r="B175" s="28"/>
      <c r="C175" s="28"/>
      <c r="D175" s="28"/>
      <c r="E175" s="28"/>
      <c r="F175" s="28"/>
      <c r="G175" s="28"/>
      <c r="H175" s="28"/>
      <c r="I175" s="28"/>
    </row>
    <row r="176" spans="2:9" x14ac:dyDescent="0.25">
      <c r="B176" s="28"/>
      <c r="C176" s="28"/>
      <c r="D176" s="28"/>
      <c r="E176" s="28"/>
      <c r="F176" s="28"/>
      <c r="G176" s="28"/>
      <c r="H176" s="28"/>
      <c r="I176" s="28"/>
    </row>
    <row r="177" spans="2:9" x14ac:dyDescent="0.25">
      <c r="B177" s="28"/>
      <c r="C177" s="28"/>
      <c r="D177" s="28"/>
      <c r="E177" s="28"/>
      <c r="F177" s="28"/>
      <c r="G177" s="28"/>
      <c r="H177" s="28"/>
      <c r="I177" s="28"/>
    </row>
    <row r="178" spans="2:9" x14ac:dyDescent="0.25">
      <c r="B178" s="28"/>
      <c r="C178" s="28"/>
      <c r="D178" s="28"/>
      <c r="E178" s="28"/>
      <c r="F178" s="28"/>
      <c r="G178" s="28"/>
      <c r="H178" s="28"/>
      <c r="I178" s="28"/>
    </row>
    <row r="179" spans="2:9" x14ac:dyDescent="0.25">
      <c r="B179" s="28"/>
      <c r="C179" s="28"/>
      <c r="D179" s="28"/>
      <c r="E179" s="28"/>
      <c r="F179" s="28"/>
      <c r="G179" s="28"/>
      <c r="H179" s="28"/>
      <c r="I179" s="28"/>
    </row>
    <row r="180" spans="2:9" x14ac:dyDescent="0.25">
      <c r="B180" s="28"/>
      <c r="C180" s="28"/>
      <c r="D180" s="28"/>
      <c r="E180" s="28"/>
      <c r="F180" s="28"/>
      <c r="G180" s="28"/>
      <c r="H180" s="28"/>
      <c r="I180" s="28"/>
    </row>
    <row r="181" spans="2:9" x14ac:dyDescent="0.25">
      <c r="B181" s="28"/>
      <c r="C181" s="28"/>
      <c r="D181" s="28"/>
      <c r="E181" s="28"/>
      <c r="F181" s="28"/>
      <c r="G181" s="28"/>
      <c r="H181" s="28"/>
      <c r="I181" s="28"/>
    </row>
    <row r="182" spans="2:9" x14ac:dyDescent="0.25">
      <c r="B182" s="28"/>
      <c r="C182" s="28"/>
      <c r="D182" s="28"/>
      <c r="E182" s="28"/>
      <c r="F182" s="28"/>
      <c r="G182" s="28"/>
      <c r="H182" s="28"/>
      <c r="I182" s="28"/>
    </row>
    <row r="183" spans="2:9" x14ac:dyDescent="0.25">
      <c r="B183" s="28"/>
      <c r="C183" s="28"/>
      <c r="D183" s="28"/>
      <c r="E183" s="28"/>
      <c r="F183" s="28"/>
      <c r="G183" s="28"/>
      <c r="H183" s="28"/>
      <c r="I183" s="28"/>
    </row>
    <row r="184" spans="2:9" x14ac:dyDescent="0.25">
      <c r="B184" s="28"/>
      <c r="C184" s="28"/>
      <c r="D184" s="28"/>
      <c r="E184" s="28"/>
      <c r="F184" s="28"/>
      <c r="G184" s="28"/>
      <c r="H184" s="28"/>
      <c r="I184" s="28"/>
    </row>
  </sheetData>
  <mergeCells count="10">
    <mergeCell ref="B2:I2"/>
    <mergeCell ref="B1:I1"/>
    <mergeCell ref="B3:I3"/>
    <mergeCell ref="B29:I29"/>
    <mergeCell ref="B60:E60"/>
    <mergeCell ref="C6:E6"/>
    <mergeCell ref="C14:E14"/>
    <mergeCell ref="B26:E26"/>
    <mergeCell ref="C16:E16"/>
    <mergeCell ref="C18:E18"/>
  </mergeCells>
  <pageMargins left="0.11811023622047245" right="0.11811023622047245" top="0.35433070866141736" bottom="0.15748031496062992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10"/>
  <sheetViews>
    <sheetView workbookViewId="0">
      <selection activeCell="A10" sqref="A10"/>
    </sheetView>
  </sheetViews>
  <sheetFormatPr defaultRowHeight="15" x14ac:dyDescent="0.25"/>
  <cols>
    <col min="3" max="3" width="21" customWidth="1"/>
    <col min="4" max="4" width="16.7109375" customWidth="1"/>
    <col min="5" max="5" width="16.5703125" customWidth="1"/>
    <col min="6" max="6" width="15.5703125" customWidth="1"/>
    <col min="7" max="7" width="14.85546875" customWidth="1"/>
    <col min="8" max="8" width="14.7109375" customWidth="1"/>
  </cols>
  <sheetData>
    <row r="1" spans="3:7" x14ac:dyDescent="0.25">
      <c r="C1" s="221" t="s">
        <v>1</v>
      </c>
      <c r="D1" s="221"/>
      <c r="E1" s="221"/>
      <c r="F1" s="221"/>
      <c r="G1" s="221"/>
    </row>
    <row r="2" spans="3:7" x14ac:dyDescent="0.25">
      <c r="C2" s="221" t="s">
        <v>2</v>
      </c>
      <c r="D2" s="221"/>
      <c r="E2" s="221"/>
      <c r="F2" s="221"/>
      <c r="G2" s="221"/>
    </row>
    <row r="3" spans="3:7" x14ac:dyDescent="0.25">
      <c r="C3" s="221" t="s">
        <v>31</v>
      </c>
      <c r="D3" s="221"/>
      <c r="E3" s="221"/>
      <c r="F3" s="221"/>
      <c r="G3" s="221"/>
    </row>
    <row r="4" spans="3:7" x14ac:dyDescent="0.25">
      <c r="C4" s="27"/>
      <c r="D4" s="27"/>
      <c r="E4" s="27"/>
      <c r="F4" s="27"/>
      <c r="G4" s="27"/>
    </row>
    <row r="5" spans="3:7" x14ac:dyDescent="0.25">
      <c r="C5" s="27"/>
      <c r="D5" s="27"/>
      <c r="E5" s="27"/>
      <c r="F5" s="27"/>
      <c r="G5" s="27"/>
    </row>
    <row r="6" spans="3:7" ht="15.75" thickBot="1" x14ac:dyDescent="0.3">
      <c r="C6" s="28"/>
      <c r="D6" s="28"/>
      <c r="E6" s="28"/>
      <c r="F6" s="28"/>
      <c r="G6" s="28"/>
    </row>
    <row r="7" spans="3:7" ht="45" customHeight="1" thickBot="1" x14ac:dyDescent="0.3">
      <c r="C7" s="94" t="s">
        <v>4</v>
      </c>
      <c r="D7" s="37" t="s">
        <v>77</v>
      </c>
      <c r="E7" s="38" t="s">
        <v>78</v>
      </c>
      <c r="F7" s="38" t="s">
        <v>79</v>
      </c>
      <c r="G7" s="38" t="s">
        <v>80</v>
      </c>
    </row>
    <row r="8" spans="3:7" ht="43.5" x14ac:dyDescent="0.25">
      <c r="C8" s="95" t="s">
        <v>32</v>
      </c>
      <c r="D8" s="58">
        <f>1570100+158100</f>
        <v>1728200</v>
      </c>
      <c r="E8" s="58">
        <f>F8-D8</f>
        <v>151338.52000000002</v>
      </c>
      <c r="F8" s="58">
        <f>1721198.52+158340</f>
        <v>1879538.52</v>
      </c>
      <c r="G8" s="96">
        <f>F8/D8*100</f>
        <v>108.75700266172896</v>
      </c>
    </row>
    <row r="9" spans="3:7" ht="51.75" customHeight="1" x14ac:dyDescent="0.25">
      <c r="C9" s="97" t="s">
        <v>33</v>
      </c>
      <c r="D9" s="58">
        <f>186272+44200</f>
        <v>230472</v>
      </c>
      <c r="E9" s="58">
        <f t="shared" ref="E9" si="0">F9-D9</f>
        <v>228793.19</v>
      </c>
      <c r="F9" s="58">
        <f>415065.19+44200</f>
        <v>459265.19</v>
      </c>
      <c r="G9" s="96">
        <f>F9/D9*100</f>
        <v>199.27157745843314</v>
      </c>
    </row>
    <row r="10" spans="3:7" ht="26.25" customHeight="1" thickBot="1" x14ac:dyDescent="0.3">
      <c r="C10" s="98" t="s">
        <v>87</v>
      </c>
      <c r="D10" s="99">
        <f>SUM(D8:D9)</f>
        <v>1958672</v>
      </c>
      <c r="E10" s="99">
        <f>SUM(E8:E9)</f>
        <v>380131.71</v>
      </c>
      <c r="F10" s="99">
        <f>SUM(F8:F9)</f>
        <v>2338803.71</v>
      </c>
      <c r="G10" s="100">
        <f>F10/D10*100</f>
        <v>119.40762465588929</v>
      </c>
    </row>
  </sheetData>
  <mergeCells count="3">
    <mergeCell ref="C1:G1"/>
    <mergeCell ref="C2:G2"/>
    <mergeCell ref="C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D19" sqref="D19"/>
    </sheetView>
  </sheetViews>
  <sheetFormatPr defaultRowHeight="15" x14ac:dyDescent="0.25"/>
  <cols>
    <col min="1" max="1" width="15.42578125" customWidth="1"/>
    <col min="2" max="2" width="9.5703125" customWidth="1"/>
    <col min="3" max="3" width="9" customWidth="1"/>
    <col min="4" max="4" width="38.85546875" customWidth="1"/>
    <col min="5" max="6" width="12" customWidth="1"/>
    <col min="7" max="7" width="12.5703125" customWidth="1"/>
    <col min="8" max="8" width="12.42578125" customWidth="1"/>
  </cols>
  <sheetData>
    <row r="1" spans="1:8" ht="49.5" customHeight="1" x14ac:dyDescent="0.25">
      <c r="A1" s="217" t="s">
        <v>89</v>
      </c>
      <c r="B1" s="217"/>
      <c r="C1" s="217"/>
      <c r="D1" s="217"/>
      <c r="E1" s="217"/>
      <c r="F1" s="217"/>
      <c r="G1" s="217"/>
      <c r="H1" s="217"/>
    </row>
    <row r="2" spans="1:8" x14ac:dyDescent="0.25">
      <c r="A2" s="17"/>
      <c r="B2" s="17"/>
      <c r="C2" s="17"/>
      <c r="D2" s="17"/>
      <c r="E2" s="17"/>
      <c r="F2" s="17"/>
      <c r="G2" s="17"/>
      <c r="H2" s="17"/>
    </row>
    <row r="3" spans="1:8" x14ac:dyDescent="0.25">
      <c r="A3" s="217" t="s">
        <v>0</v>
      </c>
      <c r="B3" s="217"/>
      <c r="C3" s="217"/>
      <c r="D3" s="217"/>
      <c r="E3" s="217"/>
      <c r="F3" s="217"/>
      <c r="G3" s="217"/>
      <c r="H3" s="236"/>
    </row>
    <row r="4" spans="1:8" x14ac:dyDescent="0.25">
      <c r="A4" s="17"/>
      <c r="B4" s="17"/>
      <c r="C4" s="17"/>
      <c r="D4" s="17"/>
      <c r="E4" s="17"/>
      <c r="F4" s="17"/>
      <c r="G4" s="17"/>
      <c r="H4" s="67"/>
    </row>
    <row r="5" spans="1:8" x14ac:dyDescent="0.25">
      <c r="A5" s="217" t="s">
        <v>68</v>
      </c>
      <c r="B5" s="237"/>
      <c r="C5" s="237"/>
      <c r="D5" s="237"/>
      <c r="E5" s="237"/>
      <c r="F5" s="237"/>
      <c r="G5" s="237"/>
      <c r="H5" s="237"/>
    </row>
    <row r="6" spans="1:8" ht="15.75" thickBot="1" x14ac:dyDescent="0.3">
      <c r="A6" s="17"/>
      <c r="B6" s="17"/>
      <c r="C6" s="17"/>
      <c r="D6" s="17"/>
      <c r="E6" s="17"/>
      <c r="F6" s="17"/>
      <c r="G6" s="17"/>
      <c r="H6" s="67"/>
    </row>
    <row r="7" spans="1:8" ht="60.75" thickBot="1" x14ac:dyDescent="0.3">
      <c r="A7" s="196" t="s">
        <v>69</v>
      </c>
      <c r="B7" s="197" t="s">
        <v>70</v>
      </c>
      <c r="C7" s="197" t="s">
        <v>71</v>
      </c>
      <c r="D7" s="48" t="s">
        <v>72</v>
      </c>
      <c r="E7" s="38" t="s">
        <v>77</v>
      </c>
      <c r="F7" s="38" t="s">
        <v>78</v>
      </c>
      <c r="G7" s="38" t="s">
        <v>79</v>
      </c>
      <c r="H7" s="48" t="s">
        <v>80</v>
      </c>
    </row>
    <row r="8" spans="1:8" ht="38.25" customHeight="1" x14ac:dyDescent="0.25">
      <c r="A8" s="194">
        <v>8</v>
      </c>
      <c r="B8" s="195"/>
      <c r="C8" s="195"/>
      <c r="D8" s="195" t="s">
        <v>73</v>
      </c>
      <c r="E8" s="68">
        <v>0</v>
      </c>
      <c r="F8" s="69">
        <v>0</v>
      </c>
      <c r="G8" s="69">
        <f>G9</f>
        <v>60000</v>
      </c>
      <c r="H8" s="181">
        <v>0</v>
      </c>
    </row>
    <row r="9" spans="1:8" x14ac:dyDescent="0.25">
      <c r="A9" s="182"/>
      <c r="B9" s="70">
        <v>84</v>
      </c>
      <c r="C9" s="70"/>
      <c r="D9" s="70" t="s">
        <v>74</v>
      </c>
      <c r="E9" s="71">
        <v>0</v>
      </c>
      <c r="F9" s="72">
        <v>0</v>
      </c>
      <c r="G9" s="72">
        <f>G10</f>
        <v>60000</v>
      </c>
      <c r="H9" s="183">
        <v>0</v>
      </c>
    </row>
    <row r="10" spans="1:8" ht="27" customHeight="1" x14ac:dyDescent="0.25">
      <c r="A10" s="184"/>
      <c r="B10" s="73"/>
      <c r="C10" s="74" t="s">
        <v>82</v>
      </c>
      <c r="D10" s="75" t="s">
        <v>75</v>
      </c>
      <c r="E10" s="71">
        <v>0</v>
      </c>
      <c r="F10" s="72">
        <v>0</v>
      </c>
      <c r="G10" s="72">
        <v>60000</v>
      </c>
      <c r="H10" s="183">
        <v>0</v>
      </c>
    </row>
    <row r="11" spans="1:8" ht="39.75" customHeight="1" x14ac:dyDescent="0.25">
      <c r="A11" s="185">
        <v>5</v>
      </c>
      <c r="B11" s="76"/>
      <c r="C11" s="76"/>
      <c r="D11" s="77" t="s">
        <v>76</v>
      </c>
      <c r="E11" s="68">
        <v>0</v>
      </c>
      <c r="F11" s="69">
        <v>0</v>
      </c>
      <c r="G11" s="69">
        <f>G12</f>
        <v>60000</v>
      </c>
      <c r="H11" s="181">
        <v>0</v>
      </c>
    </row>
    <row r="12" spans="1:8" ht="33.75" customHeight="1" x14ac:dyDescent="0.25">
      <c r="A12" s="186"/>
      <c r="B12" s="70">
        <v>54</v>
      </c>
      <c r="C12" s="70"/>
      <c r="D12" s="78" t="s">
        <v>54</v>
      </c>
      <c r="E12" s="71">
        <v>0</v>
      </c>
      <c r="F12" s="72">
        <v>0</v>
      </c>
      <c r="G12" s="72">
        <f>G13</f>
        <v>60000</v>
      </c>
      <c r="H12" s="183">
        <v>0</v>
      </c>
    </row>
    <row r="13" spans="1:8" ht="15.75" thickBot="1" x14ac:dyDescent="0.3">
      <c r="A13" s="187"/>
      <c r="B13" s="188"/>
      <c r="C13" s="189" t="s">
        <v>82</v>
      </c>
      <c r="D13" s="190" t="s">
        <v>75</v>
      </c>
      <c r="E13" s="191">
        <v>0</v>
      </c>
      <c r="F13" s="192">
        <v>0</v>
      </c>
      <c r="G13" s="192">
        <v>60000</v>
      </c>
      <c r="H13" s="193">
        <v>0</v>
      </c>
    </row>
  </sheetData>
  <mergeCells count="3">
    <mergeCell ref="A1:H1"/>
    <mergeCell ref="A3:H3"/>
    <mergeCell ref="A5:H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3"/>
  <sheetViews>
    <sheetView workbookViewId="0">
      <selection activeCell="D58" sqref="D58:D59"/>
    </sheetView>
  </sheetViews>
  <sheetFormatPr defaultRowHeight="15" x14ac:dyDescent="0.25"/>
  <cols>
    <col min="1" max="1" width="10.7109375" customWidth="1"/>
    <col min="2" max="2" width="42.7109375" customWidth="1"/>
    <col min="3" max="3" width="20.7109375" customWidth="1"/>
    <col min="4" max="4" width="19.28515625" customWidth="1"/>
    <col min="5" max="5" width="17.7109375" customWidth="1"/>
    <col min="6" max="6" width="23.28515625" customWidth="1"/>
    <col min="7" max="7" width="16.140625" customWidth="1"/>
    <col min="9" max="9" width="15.28515625" customWidth="1"/>
  </cols>
  <sheetData>
    <row r="1" spans="2:9" x14ac:dyDescent="0.25">
      <c r="B1" s="221" t="s">
        <v>34</v>
      </c>
      <c r="C1" s="221"/>
      <c r="D1" s="221"/>
      <c r="E1" s="221"/>
      <c r="F1" s="221"/>
    </row>
    <row r="2" spans="2:9" x14ac:dyDescent="0.25">
      <c r="B2" s="238" t="s">
        <v>97</v>
      </c>
      <c r="C2" s="238"/>
      <c r="D2" s="238"/>
      <c r="E2" s="238"/>
      <c r="F2" s="238"/>
    </row>
    <row r="3" spans="2:9" ht="15.75" thickBot="1" x14ac:dyDescent="0.3">
      <c r="B3" s="28"/>
      <c r="C3" s="28"/>
      <c r="D3" s="28"/>
      <c r="E3" s="28"/>
      <c r="F3" s="28"/>
    </row>
    <row r="4" spans="2:9" ht="30.75" thickBot="1" x14ac:dyDescent="0.3">
      <c r="B4" s="101" t="s">
        <v>4</v>
      </c>
      <c r="C4" s="37" t="s">
        <v>77</v>
      </c>
      <c r="D4" s="38" t="s">
        <v>78</v>
      </c>
      <c r="E4" s="38" t="s">
        <v>79</v>
      </c>
      <c r="F4" s="38" t="s">
        <v>80</v>
      </c>
    </row>
    <row r="5" spans="2:9" ht="30" x14ac:dyDescent="0.25">
      <c r="B5" s="102" t="s">
        <v>90</v>
      </c>
      <c r="C5" s="79">
        <f>C6+C20+C29+C65</f>
        <v>1958672</v>
      </c>
      <c r="D5" s="79">
        <f>E5-C5</f>
        <v>380131.70999999996</v>
      </c>
      <c r="E5" s="79">
        <f>E6+E20+E29+E65</f>
        <v>2338803.71</v>
      </c>
      <c r="F5" s="103">
        <f>E5/C5*100</f>
        <v>119.40762465588929</v>
      </c>
    </row>
    <row r="6" spans="2:9" ht="30" x14ac:dyDescent="0.25">
      <c r="B6" s="104" t="s">
        <v>35</v>
      </c>
      <c r="C6" s="89">
        <f>C7+C12+C16</f>
        <v>158100</v>
      </c>
      <c r="D6" s="89">
        <f>D7+D12+D16</f>
        <v>240</v>
      </c>
      <c r="E6" s="89">
        <f>E7+E12+E16</f>
        <v>158340</v>
      </c>
      <c r="F6" s="105">
        <f t="shared" ref="F6:F15" si="0">E6/C6*100</f>
        <v>100.15180265654648</v>
      </c>
    </row>
    <row r="7" spans="2:9" ht="45" x14ac:dyDescent="0.25">
      <c r="B7" s="106" t="s">
        <v>36</v>
      </c>
      <c r="C7" s="82">
        <f>C9</f>
        <v>56100</v>
      </c>
      <c r="D7" s="82">
        <f>D9</f>
        <v>240</v>
      </c>
      <c r="E7" s="82">
        <f>E9</f>
        <v>56340</v>
      </c>
      <c r="F7" s="107">
        <f t="shared" si="0"/>
        <v>100.42780748663102</v>
      </c>
    </row>
    <row r="8" spans="2:9" x14ac:dyDescent="0.25">
      <c r="B8" s="108" t="s">
        <v>32</v>
      </c>
      <c r="C8" s="91">
        <f>C9</f>
        <v>56100</v>
      </c>
      <c r="D8" s="91">
        <f>D9</f>
        <v>240</v>
      </c>
      <c r="E8" s="91">
        <f>E9</f>
        <v>56340</v>
      </c>
      <c r="F8" s="109">
        <f>E8/C8*100</f>
        <v>100.42780748663102</v>
      </c>
    </row>
    <row r="9" spans="2:9" x14ac:dyDescent="0.25">
      <c r="B9" s="110" t="s">
        <v>21</v>
      </c>
      <c r="C9" s="83">
        <f>C10+C11</f>
        <v>56100</v>
      </c>
      <c r="D9" s="83">
        <f>D10+D11</f>
        <v>240</v>
      </c>
      <c r="E9" s="83">
        <f>E10+E11</f>
        <v>56340</v>
      </c>
      <c r="F9" s="111">
        <f t="shared" si="0"/>
        <v>100.42780748663102</v>
      </c>
    </row>
    <row r="10" spans="2:9" x14ac:dyDescent="0.25">
      <c r="B10" s="112" t="s">
        <v>20</v>
      </c>
      <c r="C10" s="80">
        <v>55100</v>
      </c>
      <c r="D10" s="80">
        <f t="shared" ref="D10:D19" si="1">E10-C10</f>
        <v>240</v>
      </c>
      <c r="E10" s="80">
        <v>55340</v>
      </c>
      <c r="F10" s="113">
        <f t="shared" si="0"/>
        <v>100.43557168784029</v>
      </c>
    </row>
    <row r="11" spans="2:9" x14ac:dyDescent="0.25">
      <c r="B11" s="112" t="s">
        <v>22</v>
      </c>
      <c r="C11" s="80">
        <v>1000</v>
      </c>
      <c r="D11" s="80">
        <f t="shared" si="1"/>
        <v>0</v>
      </c>
      <c r="E11" s="80">
        <v>1000</v>
      </c>
      <c r="F11" s="113">
        <f t="shared" si="0"/>
        <v>100</v>
      </c>
    </row>
    <row r="12" spans="2:9" ht="45" x14ac:dyDescent="0.25">
      <c r="B12" s="106" t="s">
        <v>37</v>
      </c>
      <c r="C12" s="82">
        <f>SUM(C14)</f>
        <v>97000</v>
      </c>
      <c r="D12" s="82">
        <f t="shared" si="1"/>
        <v>0</v>
      </c>
      <c r="E12" s="82">
        <f>E14</f>
        <v>97000</v>
      </c>
      <c r="F12" s="107">
        <f t="shared" si="0"/>
        <v>100</v>
      </c>
      <c r="I12" s="7"/>
    </row>
    <row r="13" spans="2:9" x14ac:dyDescent="0.25">
      <c r="B13" s="108" t="s">
        <v>32</v>
      </c>
      <c r="C13" s="91">
        <f>C14</f>
        <v>97000</v>
      </c>
      <c r="D13" s="91">
        <f>D14</f>
        <v>0</v>
      </c>
      <c r="E13" s="91">
        <f>E14</f>
        <v>97000</v>
      </c>
      <c r="F13" s="109">
        <f>E13/C13*100</f>
        <v>100</v>
      </c>
    </row>
    <row r="14" spans="2:9" x14ac:dyDescent="0.25">
      <c r="B14" s="110" t="s">
        <v>21</v>
      </c>
      <c r="C14" s="83">
        <f>SUM(C15:C15)</f>
        <v>97000</v>
      </c>
      <c r="D14" s="83">
        <f t="shared" si="1"/>
        <v>0</v>
      </c>
      <c r="E14" s="83">
        <f>E15</f>
        <v>97000</v>
      </c>
      <c r="F14" s="111">
        <f t="shared" si="0"/>
        <v>100</v>
      </c>
    </row>
    <row r="15" spans="2:9" x14ac:dyDescent="0.25">
      <c r="B15" s="112" t="s">
        <v>20</v>
      </c>
      <c r="C15" s="80">
        <v>97000</v>
      </c>
      <c r="D15" s="80">
        <f t="shared" si="1"/>
        <v>0</v>
      </c>
      <c r="E15" s="80">
        <v>97000</v>
      </c>
      <c r="F15" s="113">
        <f t="shared" si="0"/>
        <v>100</v>
      </c>
    </row>
    <row r="16" spans="2:9" ht="30" x14ac:dyDescent="0.25">
      <c r="B16" s="106" t="s">
        <v>38</v>
      </c>
      <c r="C16" s="82">
        <f>SUM(C18)</f>
        <v>5000</v>
      </c>
      <c r="D16" s="82">
        <f t="shared" si="1"/>
        <v>0</v>
      </c>
      <c r="E16" s="82">
        <v>5000</v>
      </c>
      <c r="F16" s="107">
        <f t="shared" ref="F16:F26" si="2">E16/C16*100</f>
        <v>100</v>
      </c>
    </row>
    <row r="17" spans="2:9" x14ac:dyDescent="0.25">
      <c r="B17" s="108" t="s">
        <v>32</v>
      </c>
      <c r="C17" s="91">
        <f>C18</f>
        <v>5000</v>
      </c>
      <c r="D17" s="91">
        <f>D18</f>
        <v>0</v>
      </c>
      <c r="E17" s="91">
        <f>E18</f>
        <v>5000</v>
      </c>
      <c r="F17" s="109">
        <f>E17/C17*100</f>
        <v>100</v>
      </c>
    </row>
    <row r="18" spans="2:9" x14ac:dyDescent="0.25">
      <c r="B18" s="110" t="s">
        <v>21</v>
      </c>
      <c r="C18" s="83">
        <f>SUM(C19)</f>
        <v>5000</v>
      </c>
      <c r="D18" s="83">
        <f t="shared" si="1"/>
        <v>0</v>
      </c>
      <c r="E18" s="83">
        <v>5000</v>
      </c>
      <c r="F18" s="111">
        <f t="shared" si="2"/>
        <v>100</v>
      </c>
    </row>
    <row r="19" spans="2:9" x14ac:dyDescent="0.25">
      <c r="B19" s="112" t="s">
        <v>20</v>
      </c>
      <c r="C19" s="80">
        <v>5000</v>
      </c>
      <c r="D19" s="80">
        <f t="shared" si="1"/>
        <v>0</v>
      </c>
      <c r="E19" s="80">
        <v>5000</v>
      </c>
      <c r="F19" s="113">
        <f t="shared" si="2"/>
        <v>100</v>
      </c>
      <c r="G19" s="7"/>
      <c r="I19" s="7"/>
    </row>
    <row r="20" spans="2:9" ht="30" x14ac:dyDescent="0.25">
      <c r="B20" s="104" t="s">
        <v>41</v>
      </c>
      <c r="C20" s="89">
        <f>SUM(C21)</f>
        <v>19000</v>
      </c>
      <c r="D20" s="89">
        <f>D21+D27</f>
        <v>66188.77</v>
      </c>
      <c r="E20" s="89">
        <f>E21</f>
        <v>85188.77</v>
      </c>
      <c r="F20" s="105">
        <f t="shared" si="2"/>
        <v>448.36194736842111</v>
      </c>
    </row>
    <row r="21" spans="2:9" ht="30" x14ac:dyDescent="0.25">
      <c r="B21" s="106" t="s">
        <v>42</v>
      </c>
      <c r="C21" s="82">
        <f>C23+C27</f>
        <v>19000</v>
      </c>
      <c r="D21" s="82">
        <f>D23</f>
        <v>6188.77</v>
      </c>
      <c r="E21" s="82">
        <f>E23+E27</f>
        <v>85188.77</v>
      </c>
      <c r="F21" s="107">
        <f>E21/C21*100</f>
        <v>448.36194736842111</v>
      </c>
    </row>
    <row r="22" spans="2:9" x14ac:dyDescent="0.25">
      <c r="B22" s="108" t="s">
        <v>33</v>
      </c>
      <c r="C22" s="92">
        <f>C23</f>
        <v>19000</v>
      </c>
      <c r="D22" s="91">
        <f>D23</f>
        <v>6188.77</v>
      </c>
      <c r="E22" s="91">
        <f>E23+E27</f>
        <v>85188.77</v>
      </c>
      <c r="F22" s="109"/>
      <c r="G22" s="7"/>
      <c r="I22" s="7"/>
    </row>
    <row r="23" spans="2:9" x14ac:dyDescent="0.25">
      <c r="B23" s="110" t="s">
        <v>43</v>
      </c>
      <c r="C23" s="84">
        <f>C24+C25+C26</f>
        <v>19000</v>
      </c>
      <c r="D23" s="83">
        <f>SUM(D24:D26)</f>
        <v>6188.77</v>
      </c>
      <c r="E23" s="83">
        <f>SUM(E24:E26)</f>
        <v>25188.77</v>
      </c>
      <c r="F23" s="111">
        <f t="shared" si="2"/>
        <v>132.57247368421054</v>
      </c>
    </row>
    <row r="24" spans="2:9" x14ac:dyDescent="0.25">
      <c r="B24" s="114" t="s">
        <v>24</v>
      </c>
      <c r="C24" s="80">
        <v>6000</v>
      </c>
      <c r="D24" s="80">
        <f>E24-C24</f>
        <v>4188.7700000000004</v>
      </c>
      <c r="E24" s="80">
        <v>10188.77</v>
      </c>
      <c r="F24" s="113">
        <f t="shared" si="2"/>
        <v>169.81283333333334</v>
      </c>
    </row>
    <row r="25" spans="2:9" x14ac:dyDescent="0.25">
      <c r="B25" s="114" t="s">
        <v>20</v>
      </c>
      <c r="C25" s="46">
        <v>11000</v>
      </c>
      <c r="D25" s="80">
        <f t="shared" ref="D25:D26" si="3">E25-C25</f>
        <v>-1000</v>
      </c>
      <c r="E25" s="80">
        <v>10000</v>
      </c>
      <c r="F25" s="113">
        <f t="shared" si="2"/>
        <v>90.909090909090907</v>
      </c>
    </row>
    <row r="26" spans="2:9" ht="29.25" x14ac:dyDescent="0.25">
      <c r="B26" s="112" t="s">
        <v>23</v>
      </c>
      <c r="C26" s="81">
        <v>2000</v>
      </c>
      <c r="D26" s="80">
        <f t="shared" si="3"/>
        <v>3000</v>
      </c>
      <c r="E26" s="80">
        <v>5000</v>
      </c>
      <c r="F26" s="113">
        <f t="shared" si="2"/>
        <v>250</v>
      </c>
    </row>
    <row r="27" spans="2:9" ht="30" x14ac:dyDescent="0.25">
      <c r="B27" s="115" t="s">
        <v>91</v>
      </c>
      <c r="C27" s="87">
        <f>SUM(C28)</f>
        <v>0</v>
      </c>
      <c r="D27" s="87">
        <f>D28</f>
        <v>60000</v>
      </c>
      <c r="E27" s="87">
        <f>E28</f>
        <v>60000</v>
      </c>
      <c r="F27" s="116"/>
    </row>
    <row r="28" spans="2:9" x14ac:dyDescent="0.25">
      <c r="B28" s="95" t="s">
        <v>55</v>
      </c>
      <c r="C28" s="88">
        <v>0</v>
      </c>
      <c r="D28" s="88">
        <v>60000</v>
      </c>
      <c r="E28" s="88">
        <v>60000</v>
      </c>
      <c r="F28" s="96"/>
    </row>
    <row r="29" spans="2:9" ht="30" x14ac:dyDescent="0.25">
      <c r="B29" s="104" t="s">
        <v>39</v>
      </c>
      <c r="C29" s="89">
        <f>C30+C35+C39+C44+C53</f>
        <v>244572</v>
      </c>
      <c r="D29" s="89">
        <f>D30+D35+D39+D44+D53+D61</f>
        <v>154202.93999999997</v>
      </c>
      <c r="E29" s="89">
        <f>E30+E35+E39+E44+E53+E61</f>
        <v>398774.93999999994</v>
      </c>
      <c r="F29" s="105">
        <f>E29/C29*100</f>
        <v>163.05012020999951</v>
      </c>
    </row>
    <row r="30" spans="2:9" ht="30" x14ac:dyDescent="0.25">
      <c r="B30" s="117" t="s">
        <v>40</v>
      </c>
      <c r="C30" s="85">
        <f>C32</f>
        <v>44200</v>
      </c>
      <c r="D30" s="85">
        <f>E30-C30</f>
        <v>0</v>
      </c>
      <c r="E30" s="85">
        <f>E32</f>
        <v>44200</v>
      </c>
      <c r="F30" s="118">
        <f>E30/C30*100</f>
        <v>100</v>
      </c>
    </row>
    <row r="31" spans="2:9" x14ac:dyDescent="0.25">
      <c r="B31" s="119" t="s">
        <v>33</v>
      </c>
      <c r="C31" s="88">
        <f>C32</f>
        <v>44200</v>
      </c>
      <c r="D31" s="88">
        <f>D32</f>
        <v>0</v>
      </c>
      <c r="E31" s="88">
        <f>E32</f>
        <v>44200</v>
      </c>
      <c r="F31" s="120"/>
    </row>
    <row r="32" spans="2:9" x14ac:dyDescent="0.25">
      <c r="B32" s="110" t="s">
        <v>19</v>
      </c>
      <c r="C32" s="83">
        <f>C33+C34</f>
        <v>44200</v>
      </c>
      <c r="D32" s="83">
        <f>E32-C32</f>
        <v>0</v>
      </c>
      <c r="E32" s="83">
        <f>E33+E34</f>
        <v>44200</v>
      </c>
      <c r="F32" s="111">
        <f>E32/C32*100</f>
        <v>100</v>
      </c>
    </row>
    <row r="33" spans="2:6" x14ac:dyDescent="0.25">
      <c r="B33" s="112" t="s">
        <v>20</v>
      </c>
      <c r="C33" s="80">
        <v>15000</v>
      </c>
      <c r="D33" s="80">
        <f>E33-C33</f>
        <v>0</v>
      </c>
      <c r="E33" s="80">
        <v>15000</v>
      </c>
      <c r="F33" s="113">
        <f>E33/C33*100</f>
        <v>100</v>
      </c>
    </row>
    <row r="34" spans="2:6" ht="29.25" x14ac:dyDescent="0.25">
      <c r="B34" s="112" t="s">
        <v>23</v>
      </c>
      <c r="C34" s="80">
        <v>29200</v>
      </c>
      <c r="D34" s="80">
        <f t="shared" ref="D34" si="4">E34-C34</f>
        <v>0</v>
      </c>
      <c r="E34" s="80">
        <v>29200</v>
      </c>
      <c r="F34" s="113">
        <f t="shared" ref="F34" si="5">E34/C34*100</f>
        <v>100</v>
      </c>
    </row>
    <row r="35" spans="2:6" ht="45" x14ac:dyDescent="0.25">
      <c r="B35" s="106" t="s">
        <v>44</v>
      </c>
      <c r="C35" s="82">
        <f>C37</f>
        <v>240</v>
      </c>
      <c r="D35" s="82">
        <f>E35-C35</f>
        <v>3960.0200000000004</v>
      </c>
      <c r="E35" s="82">
        <f>E37</f>
        <v>4200.0200000000004</v>
      </c>
      <c r="F35" s="107">
        <f t="shared" ref="F35:F47" si="6">E35/C35*100</f>
        <v>1750.0083333333337</v>
      </c>
    </row>
    <row r="36" spans="2:6" x14ac:dyDescent="0.25">
      <c r="B36" s="108" t="s">
        <v>33</v>
      </c>
      <c r="C36" s="91">
        <f t="shared" ref="C36:E37" si="7">C37</f>
        <v>240</v>
      </c>
      <c r="D36" s="91">
        <f t="shared" si="7"/>
        <v>3960.0200000000004</v>
      </c>
      <c r="E36" s="91">
        <f t="shared" si="7"/>
        <v>4200.0200000000004</v>
      </c>
      <c r="F36" s="109">
        <f>E36/C36*100</f>
        <v>1750.0083333333337</v>
      </c>
    </row>
    <row r="37" spans="2:6" ht="45" x14ac:dyDescent="0.25">
      <c r="B37" s="110" t="s">
        <v>45</v>
      </c>
      <c r="C37" s="83">
        <f t="shared" si="7"/>
        <v>240</v>
      </c>
      <c r="D37" s="83">
        <f t="shared" si="7"/>
        <v>3960.0200000000004</v>
      </c>
      <c r="E37" s="83">
        <f t="shared" si="7"/>
        <v>4200.0200000000004</v>
      </c>
      <c r="F37" s="111">
        <f t="shared" si="6"/>
        <v>1750.0083333333337</v>
      </c>
    </row>
    <row r="38" spans="2:6" ht="29.25" x14ac:dyDescent="0.25">
      <c r="B38" s="112" t="s">
        <v>23</v>
      </c>
      <c r="C38" s="80">
        <v>240</v>
      </c>
      <c r="D38" s="80">
        <f t="shared" ref="D38:D47" si="8">E38-C38</f>
        <v>3960.0200000000004</v>
      </c>
      <c r="E38" s="80">
        <v>4200.0200000000004</v>
      </c>
      <c r="F38" s="113">
        <f t="shared" si="6"/>
        <v>1750.0083333333337</v>
      </c>
    </row>
    <row r="39" spans="2:6" ht="30" x14ac:dyDescent="0.25">
      <c r="B39" s="106" t="s">
        <v>46</v>
      </c>
      <c r="C39" s="82">
        <f>C41</f>
        <v>1532</v>
      </c>
      <c r="D39" s="82">
        <f t="shared" si="8"/>
        <v>3268.4400000000005</v>
      </c>
      <c r="E39" s="82">
        <f>E41</f>
        <v>4800.4400000000005</v>
      </c>
      <c r="F39" s="107">
        <f t="shared" si="6"/>
        <v>313.34464751958228</v>
      </c>
    </row>
    <row r="40" spans="2:6" x14ac:dyDescent="0.25">
      <c r="B40" s="108" t="s">
        <v>33</v>
      </c>
      <c r="C40" s="91">
        <f>C41</f>
        <v>1532</v>
      </c>
      <c r="D40" s="91">
        <f>D41</f>
        <v>3268.4400000000005</v>
      </c>
      <c r="E40" s="91">
        <f>E41</f>
        <v>4800.4400000000005</v>
      </c>
      <c r="F40" s="109">
        <f>E40/C40*100</f>
        <v>313.34464751958228</v>
      </c>
    </row>
    <row r="41" spans="2:6" x14ac:dyDescent="0.25">
      <c r="B41" s="110" t="s">
        <v>47</v>
      </c>
      <c r="C41" s="83">
        <f>C42+C43</f>
        <v>1532</v>
      </c>
      <c r="D41" s="83">
        <f t="shared" si="8"/>
        <v>3268.4400000000005</v>
      </c>
      <c r="E41" s="83">
        <f>E42+E43</f>
        <v>4800.4400000000005</v>
      </c>
      <c r="F41" s="111">
        <f t="shared" si="6"/>
        <v>313.34464751958228</v>
      </c>
    </row>
    <row r="42" spans="2:6" x14ac:dyDescent="0.25">
      <c r="B42" s="112" t="s">
        <v>20</v>
      </c>
      <c r="C42" s="80">
        <v>1032</v>
      </c>
      <c r="D42" s="80">
        <f t="shared" si="8"/>
        <v>2236.44</v>
      </c>
      <c r="E42" s="80">
        <v>3268.44</v>
      </c>
      <c r="F42" s="113">
        <f t="shared" si="6"/>
        <v>316.7093023255814</v>
      </c>
    </row>
    <row r="43" spans="2:6" ht="29.25" x14ac:dyDescent="0.25">
      <c r="B43" s="112" t="s">
        <v>23</v>
      </c>
      <c r="C43" s="80">
        <v>500</v>
      </c>
      <c r="D43" s="80">
        <f t="shared" si="8"/>
        <v>1032</v>
      </c>
      <c r="E43" s="80">
        <v>1532</v>
      </c>
      <c r="F43" s="113">
        <f t="shared" si="6"/>
        <v>306.39999999999998</v>
      </c>
    </row>
    <row r="44" spans="2:6" ht="30" x14ac:dyDescent="0.25">
      <c r="B44" s="106" t="s">
        <v>48</v>
      </c>
      <c r="C44" s="82">
        <f>C46</f>
        <v>126000</v>
      </c>
      <c r="D44" s="82">
        <f>D46</f>
        <v>131854.6</v>
      </c>
      <c r="E44" s="82">
        <f>E46</f>
        <v>257854.6</v>
      </c>
      <c r="F44" s="107">
        <f t="shared" si="6"/>
        <v>204.64650793650793</v>
      </c>
    </row>
    <row r="45" spans="2:6" x14ac:dyDescent="0.25">
      <c r="B45" s="108" t="s">
        <v>33</v>
      </c>
      <c r="C45" s="91">
        <f>C46</f>
        <v>126000</v>
      </c>
      <c r="D45" s="91">
        <f>D46</f>
        <v>131854.6</v>
      </c>
      <c r="E45" s="91">
        <f>E46</f>
        <v>257854.6</v>
      </c>
      <c r="F45" s="109">
        <f>E45/C45*100</f>
        <v>204.64650793650793</v>
      </c>
    </row>
    <row r="46" spans="2:6" ht="30" x14ac:dyDescent="0.25">
      <c r="B46" s="110" t="s">
        <v>49</v>
      </c>
      <c r="C46" s="83">
        <f>SUM(C47:C52)</f>
        <v>126000</v>
      </c>
      <c r="D46" s="83">
        <f t="shared" si="8"/>
        <v>131854.6</v>
      </c>
      <c r="E46" s="83">
        <f>SUM(E47:E52)</f>
        <v>257854.6</v>
      </c>
      <c r="F46" s="111">
        <f t="shared" si="6"/>
        <v>204.64650793650793</v>
      </c>
    </row>
    <row r="47" spans="2:6" x14ac:dyDescent="0.25">
      <c r="B47" s="112" t="s">
        <v>24</v>
      </c>
      <c r="C47" s="53">
        <v>14800</v>
      </c>
      <c r="D47" s="53">
        <f t="shared" si="8"/>
        <v>6272.2799999999988</v>
      </c>
      <c r="E47" s="53">
        <v>21072.28</v>
      </c>
      <c r="F47" s="121">
        <f t="shared" si="6"/>
        <v>142.38027027027027</v>
      </c>
    </row>
    <row r="48" spans="2:6" x14ac:dyDescent="0.25">
      <c r="B48" s="112" t="s">
        <v>20</v>
      </c>
      <c r="C48" s="53">
        <v>55600</v>
      </c>
      <c r="D48" s="53">
        <f t="shared" ref="D48:D52" si="9">E48-C48</f>
        <v>60532.320000000007</v>
      </c>
      <c r="E48" s="53">
        <v>116132.32</v>
      </c>
      <c r="F48" s="121">
        <f t="shared" ref="F48:F52" si="10">E48/C48*100</f>
        <v>208.87107913669064</v>
      </c>
    </row>
    <row r="49" spans="2:7" x14ac:dyDescent="0.25">
      <c r="B49" s="122" t="s">
        <v>22</v>
      </c>
      <c r="C49" s="80">
        <v>2000</v>
      </c>
      <c r="D49" s="53">
        <f t="shared" si="9"/>
        <v>1650</v>
      </c>
      <c r="E49" s="80">
        <v>3650</v>
      </c>
      <c r="F49" s="121">
        <f t="shared" si="10"/>
        <v>182.5</v>
      </c>
    </row>
    <row r="50" spans="2:7" ht="29.25" x14ac:dyDescent="0.25">
      <c r="B50" s="122" t="s">
        <v>86</v>
      </c>
      <c r="C50" s="53">
        <v>1000</v>
      </c>
      <c r="D50" s="53">
        <f t="shared" si="9"/>
        <v>0</v>
      </c>
      <c r="E50" s="53">
        <v>1000</v>
      </c>
      <c r="F50" s="121">
        <f t="shared" si="10"/>
        <v>100</v>
      </c>
    </row>
    <row r="51" spans="2:7" ht="29.25" x14ac:dyDescent="0.25">
      <c r="B51" s="112" t="s">
        <v>23</v>
      </c>
      <c r="C51" s="53">
        <v>49900</v>
      </c>
      <c r="D51" s="53">
        <f t="shared" si="9"/>
        <v>63400</v>
      </c>
      <c r="E51" s="53">
        <v>113300</v>
      </c>
      <c r="F51" s="121">
        <f t="shared" si="10"/>
        <v>227.05410821643289</v>
      </c>
    </row>
    <row r="52" spans="2:7" ht="29.25" x14ac:dyDescent="0.25">
      <c r="B52" s="112" t="s">
        <v>92</v>
      </c>
      <c r="C52" s="53">
        <v>2700</v>
      </c>
      <c r="D52" s="53">
        <f t="shared" si="9"/>
        <v>0</v>
      </c>
      <c r="E52" s="53">
        <v>2700</v>
      </c>
      <c r="F52" s="121">
        <f t="shared" si="10"/>
        <v>100</v>
      </c>
    </row>
    <row r="53" spans="2:7" ht="30" x14ac:dyDescent="0.25">
      <c r="B53" s="106" t="s">
        <v>50</v>
      </c>
      <c r="C53" s="82">
        <f>C56</f>
        <v>72600</v>
      </c>
      <c r="D53" s="82">
        <f>E53-C53</f>
        <v>841.88999999998487</v>
      </c>
      <c r="E53" s="82">
        <f>E56</f>
        <v>73441.889999999985</v>
      </c>
      <c r="F53" s="107">
        <f>E53/C53*100</f>
        <v>101.15962809917353</v>
      </c>
    </row>
    <row r="54" spans="2:7" x14ac:dyDescent="0.25">
      <c r="B54" s="108" t="s">
        <v>32</v>
      </c>
      <c r="C54" s="91">
        <v>33100</v>
      </c>
      <c r="D54" s="91">
        <f>E54-C54</f>
        <v>-8401.48</v>
      </c>
      <c r="E54" s="91">
        <v>24698.52</v>
      </c>
      <c r="F54" s="109">
        <f>E54/C54*100</f>
        <v>74.61788519637463</v>
      </c>
      <c r="G54" s="7"/>
    </row>
    <row r="55" spans="2:7" x14ac:dyDescent="0.25">
      <c r="B55" s="108" t="s">
        <v>33</v>
      </c>
      <c r="C55" s="91">
        <v>39500</v>
      </c>
      <c r="D55" s="91">
        <f>E55-C55</f>
        <v>9243.3700000000026</v>
      </c>
      <c r="E55" s="91">
        <v>48743.37</v>
      </c>
      <c r="F55" s="109">
        <f>E55/C55*100</f>
        <v>123.40093670886077</v>
      </c>
    </row>
    <row r="56" spans="2:7" ht="30" x14ac:dyDescent="0.25">
      <c r="B56" s="110" t="s">
        <v>51</v>
      </c>
      <c r="C56" s="83">
        <f>SUM(C57:C60)</f>
        <v>72600</v>
      </c>
      <c r="D56" s="83">
        <f>E56-C56</f>
        <v>841.88999999998487</v>
      </c>
      <c r="E56" s="83">
        <f>SUM(E57:E60)</f>
        <v>73441.889999999985</v>
      </c>
      <c r="F56" s="111">
        <f>E56/C56*100</f>
        <v>101.15962809917353</v>
      </c>
    </row>
    <row r="57" spans="2:7" x14ac:dyDescent="0.25">
      <c r="B57" s="122" t="s">
        <v>20</v>
      </c>
      <c r="C57" s="53">
        <v>33200</v>
      </c>
      <c r="D57" s="53">
        <f>E57-C57</f>
        <v>-5274.57</v>
      </c>
      <c r="E57" s="53">
        <v>27925.43</v>
      </c>
      <c r="F57" s="121">
        <f>E57/C57*100</f>
        <v>84.11274096385543</v>
      </c>
    </row>
    <row r="58" spans="2:7" ht="29.25" x14ac:dyDescent="0.25">
      <c r="B58" s="122" t="s">
        <v>93</v>
      </c>
      <c r="C58" s="53">
        <v>0</v>
      </c>
      <c r="D58" s="53">
        <f t="shared" ref="D58:D60" si="11">E58-C58</f>
        <v>5766.27</v>
      </c>
      <c r="E58" s="53">
        <v>5766.27</v>
      </c>
      <c r="F58" s="121"/>
    </row>
    <row r="59" spans="2:7" x14ac:dyDescent="0.25">
      <c r="B59" s="122" t="s">
        <v>100</v>
      </c>
      <c r="C59" s="53">
        <v>0</v>
      </c>
      <c r="D59" s="53">
        <f t="shared" si="11"/>
        <v>84.74</v>
      </c>
      <c r="E59" s="53">
        <v>84.74</v>
      </c>
      <c r="F59" s="121"/>
    </row>
    <row r="60" spans="2:7" ht="29.25" x14ac:dyDescent="0.25">
      <c r="B60" s="122" t="s">
        <v>23</v>
      </c>
      <c r="C60" s="53">
        <v>39400</v>
      </c>
      <c r="D60" s="53">
        <f t="shared" si="11"/>
        <v>265.44999999999709</v>
      </c>
      <c r="E60" s="53">
        <v>39665.449999999997</v>
      </c>
      <c r="F60" s="121">
        <f t="shared" ref="F60" si="12">E60/C60*100</f>
        <v>100.67373096446698</v>
      </c>
    </row>
    <row r="61" spans="2:7" ht="30" x14ac:dyDescent="0.25">
      <c r="B61" s="106" t="s">
        <v>94</v>
      </c>
      <c r="C61" s="82">
        <v>0</v>
      </c>
      <c r="D61" s="82">
        <f>E61-C61</f>
        <v>14277.99</v>
      </c>
      <c r="E61" s="82">
        <f>E63</f>
        <v>14277.99</v>
      </c>
      <c r="F61" s="107"/>
    </row>
    <row r="62" spans="2:7" x14ac:dyDescent="0.25">
      <c r="B62" s="108" t="s">
        <v>33</v>
      </c>
      <c r="C62" s="91">
        <f>C63</f>
        <v>0</v>
      </c>
      <c r="D62" s="91">
        <f>D63</f>
        <v>14277.99</v>
      </c>
      <c r="E62" s="91">
        <f>E63</f>
        <v>14277.99</v>
      </c>
      <c r="F62" s="109"/>
    </row>
    <row r="63" spans="2:7" x14ac:dyDescent="0.25">
      <c r="B63" s="110" t="s">
        <v>95</v>
      </c>
      <c r="C63" s="83">
        <v>0</v>
      </c>
      <c r="D63" s="83">
        <f>E63-C63</f>
        <v>14277.99</v>
      </c>
      <c r="E63" s="83">
        <f>E64</f>
        <v>14277.99</v>
      </c>
      <c r="F63" s="111"/>
    </row>
    <row r="64" spans="2:7" x14ac:dyDescent="0.25">
      <c r="B64" s="122" t="s">
        <v>20</v>
      </c>
      <c r="C64" s="80">
        <v>0</v>
      </c>
      <c r="D64" s="80">
        <f>E64-C64</f>
        <v>14277.99</v>
      </c>
      <c r="E64" s="80">
        <v>14277.99</v>
      </c>
      <c r="F64" s="113"/>
    </row>
    <row r="65" spans="2:6" x14ac:dyDescent="0.25">
      <c r="B65" s="123" t="s">
        <v>96</v>
      </c>
      <c r="C65" s="90">
        <f>C66</f>
        <v>1537000</v>
      </c>
      <c r="D65" s="90">
        <f>D66</f>
        <v>159500</v>
      </c>
      <c r="E65" s="90">
        <f>E66</f>
        <v>1696500</v>
      </c>
      <c r="F65" s="124">
        <f t="shared" ref="F65:F71" si="13">E65/C65*100</f>
        <v>110.37735849056605</v>
      </c>
    </row>
    <row r="66" spans="2:6" x14ac:dyDescent="0.25">
      <c r="B66" s="125" t="s">
        <v>52</v>
      </c>
      <c r="C66" s="86">
        <f>C68</f>
        <v>1537000</v>
      </c>
      <c r="D66" s="86">
        <f>E66-C66</f>
        <v>159500</v>
      </c>
      <c r="E66" s="86">
        <f>E68</f>
        <v>1696500</v>
      </c>
      <c r="F66" s="126">
        <f t="shared" si="13"/>
        <v>110.37735849056605</v>
      </c>
    </row>
    <row r="67" spans="2:6" x14ac:dyDescent="0.25">
      <c r="B67" s="108" t="s">
        <v>32</v>
      </c>
      <c r="C67" s="91">
        <f>C68</f>
        <v>1537000</v>
      </c>
      <c r="D67" s="91">
        <f>D68</f>
        <v>159500</v>
      </c>
      <c r="E67" s="91">
        <f>E68</f>
        <v>1696500</v>
      </c>
      <c r="F67" s="109">
        <f t="shared" si="13"/>
        <v>110.37735849056605</v>
      </c>
    </row>
    <row r="68" spans="2:6" ht="30" x14ac:dyDescent="0.25">
      <c r="B68" s="110" t="s">
        <v>53</v>
      </c>
      <c r="C68" s="83">
        <f>SUM(C69:C71)</f>
        <v>1537000</v>
      </c>
      <c r="D68" s="83">
        <f>E68-C68</f>
        <v>159500</v>
      </c>
      <c r="E68" s="83">
        <f>SUM(E69:E71)</f>
        <v>1696500</v>
      </c>
      <c r="F68" s="111">
        <f t="shared" si="13"/>
        <v>110.37735849056605</v>
      </c>
    </row>
    <row r="69" spans="2:6" x14ac:dyDescent="0.25">
      <c r="B69" s="122" t="s">
        <v>24</v>
      </c>
      <c r="C69" s="80">
        <v>1467500</v>
      </c>
      <c r="D69" s="80">
        <f>E69-C69</f>
        <v>159500</v>
      </c>
      <c r="E69" s="80">
        <v>1627000</v>
      </c>
      <c r="F69" s="113">
        <f t="shared" si="13"/>
        <v>110.86882453151618</v>
      </c>
    </row>
    <row r="70" spans="2:6" x14ac:dyDescent="0.25">
      <c r="B70" s="122" t="s">
        <v>20</v>
      </c>
      <c r="C70" s="53">
        <v>64700</v>
      </c>
      <c r="D70" s="80">
        <f t="shared" ref="D70:D71" si="14">E70-C70</f>
        <v>0</v>
      </c>
      <c r="E70" s="53">
        <v>64700</v>
      </c>
      <c r="F70" s="121">
        <f t="shared" si="13"/>
        <v>100</v>
      </c>
    </row>
    <row r="71" spans="2:6" ht="15.75" thickBot="1" x14ac:dyDescent="0.3">
      <c r="B71" s="127" t="s">
        <v>22</v>
      </c>
      <c r="C71" s="128">
        <v>4800</v>
      </c>
      <c r="D71" s="129">
        <f t="shared" si="14"/>
        <v>0</v>
      </c>
      <c r="E71" s="130">
        <v>4800</v>
      </c>
      <c r="F71" s="131">
        <f t="shared" si="13"/>
        <v>100</v>
      </c>
    </row>
    <row r="72" spans="2:6" x14ac:dyDescent="0.25">
      <c r="B72" s="28"/>
      <c r="C72" s="28"/>
      <c r="D72" s="28"/>
      <c r="E72" s="28"/>
      <c r="F72" s="28"/>
    </row>
    <row r="73" spans="2:6" x14ac:dyDescent="0.25">
      <c r="B73" s="28"/>
      <c r="C73" s="28"/>
      <c r="D73" s="28"/>
      <c r="E73" s="28"/>
      <c r="F73" s="28"/>
    </row>
  </sheetData>
  <mergeCells count="2">
    <mergeCell ref="B1:F1"/>
    <mergeCell ref="B2:F2"/>
  </mergeCells>
  <pageMargins left="0.11811023622047245" right="0.11811023622047245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OPĆI DIO - SAŽETAK</vt:lpstr>
      <vt:lpstr>RAČUN PR I RA - PRIHOD</vt:lpstr>
      <vt:lpstr>RAČUN PRIHODA I RASHODA PO FUNK</vt:lpstr>
      <vt:lpstr>RAČUN FINANCIRANJA</vt:lpstr>
      <vt:lpstr>POSEBNI 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Računovodstvo</dc:creator>
  <cp:lastModifiedBy>korisnik</cp:lastModifiedBy>
  <cp:lastPrinted>2023-04-13T06:05:36Z</cp:lastPrinted>
  <dcterms:created xsi:type="dcterms:W3CDTF">2022-09-14T10:30:45Z</dcterms:created>
  <dcterms:modified xsi:type="dcterms:W3CDTF">2023-04-19T08:54:49Z</dcterms:modified>
</cp:coreProperties>
</file>