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RAJKA\FINANC.PLAN\"/>
    </mc:Choice>
  </mc:AlternateContent>
  <bookViews>
    <workbookView xWindow="-105" yWindow="-105" windowWidth="23250" windowHeight="12570"/>
  </bookViews>
  <sheets>
    <sheet name="OPĆI DIO - SAŽETAK" sheetId="7" r:id="rId1"/>
    <sheet name="PRIH. I RASH. PREMA EK.KLAS." sheetId="9" r:id="rId2"/>
    <sheet name="PRIHODI I RASHODI PREMA IZVORU" sheetId="2" r:id="rId3"/>
    <sheet name="RAČUN PRIHODA I RASHODA PO FUNK" sheetId="3" r:id="rId4"/>
    <sheet name="RAČUN FINANCIRANJA" sheetId="8" r:id="rId5"/>
    <sheet name="POSEBNI DIO" sheetId="4" r:id="rId6"/>
  </sheets>
  <calcPr calcId="162913"/>
</workbook>
</file>

<file path=xl/calcChain.xml><?xml version="1.0" encoding="utf-8"?>
<calcChain xmlns="http://schemas.openxmlformats.org/spreadsheetml/2006/main">
  <c r="E14" i="9" l="1"/>
  <c r="E105" i="4"/>
  <c r="E76" i="4"/>
  <c r="E75" i="4"/>
  <c r="E9" i="4"/>
  <c r="E8" i="4"/>
  <c r="E7" i="4"/>
  <c r="E48" i="4"/>
  <c r="D105" i="4" l="1"/>
  <c r="E98" i="4"/>
  <c r="E97" i="4"/>
  <c r="E54" i="4"/>
  <c r="E28" i="3"/>
  <c r="E29" i="3"/>
  <c r="E27" i="3"/>
  <c r="E26" i="3"/>
  <c r="E22" i="3"/>
  <c r="E23" i="3"/>
  <c r="E24" i="3"/>
  <c r="E25" i="3"/>
  <c r="E21" i="3"/>
  <c r="E20" i="3"/>
  <c r="E17" i="3"/>
  <c r="E15" i="3"/>
  <c r="E16" i="3"/>
  <c r="E14" i="3"/>
  <c r="E13" i="3"/>
  <c r="E12" i="3"/>
  <c r="E11" i="3"/>
  <c r="E10" i="3"/>
  <c r="E9" i="3"/>
  <c r="E8" i="3"/>
  <c r="D17" i="3"/>
  <c r="D12" i="3" s="1"/>
  <c r="C17" i="3"/>
  <c r="C18" i="3"/>
  <c r="I62" i="2"/>
  <c r="E61" i="9"/>
  <c r="E60" i="9"/>
  <c r="L17" i="7" l="1"/>
  <c r="M14" i="7"/>
  <c r="K14" i="7"/>
  <c r="L14" i="7"/>
  <c r="M15" i="7"/>
  <c r="K15" i="7"/>
  <c r="M16" i="7"/>
  <c r="K16" i="7"/>
  <c r="B10" i="4" l="1"/>
  <c r="E138" i="4"/>
  <c r="E136" i="4"/>
  <c r="E135" i="4"/>
  <c r="E132" i="4"/>
  <c r="E133" i="4"/>
  <c r="E131" i="4"/>
  <c r="C138" i="4"/>
  <c r="C137" i="4" s="1"/>
  <c r="C136" i="4"/>
  <c r="C135" i="4"/>
  <c r="C134" i="4" s="1"/>
  <c r="C132" i="4"/>
  <c r="C133" i="4"/>
  <c r="C131" i="4"/>
  <c r="D130" i="4"/>
  <c r="D137" i="4"/>
  <c r="D134" i="4"/>
  <c r="B137" i="4"/>
  <c r="B134" i="4"/>
  <c r="B130" i="4"/>
  <c r="E123" i="4"/>
  <c r="E124" i="4"/>
  <c r="E125" i="4"/>
  <c r="E122" i="4"/>
  <c r="C123" i="4"/>
  <c r="C124" i="4"/>
  <c r="C125" i="4"/>
  <c r="C122" i="4"/>
  <c r="D121" i="4"/>
  <c r="B121" i="4"/>
  <c r="B120" i="4" s="1"/>
  <c r="B119" i="4" s="1"/>
  <c r="B118" i="4" s="1"/>
  <c r="E117" i="4"/>
  <c r="C117" i="4"/>
  <c r="C116" i="4" s="1"/>
  <c r="D116" i="4"/>
  <c r="B116" i="4"/>
  <c r="E115" i="4"/>
  <c r="C115" i="4"/>
  <c r="C114" i="4" s="1"/>
  <c r="D114" i="4"/>
  <c r="E114" i="4" s="1"/>
  <c r="B114" i="4"/>
  <c r="E113" i="4"/>
  <c r="C113" i="4"/>
  <c r="C112" i="4" s="1"/>
  <c r="D112" i="4"/>
  <c r="B112" i="4"/>
  <c r="E109" i="4"/>
  <c r="E110" i="4"/>
  <c r="E111" i="4"/>
  <c r="E108" i="4"/>
  <c r="C109" i="4"/>
  <c r="C110" i="4"/>
  <c r="C111" i="4"/>
  <c r="C108" i="4"/>
  <c r="D107" i="4"/>
  <c r="B107" i="4"/>
  <c r="E104" i="4"/>
  <c r="E102" i="4"/>
  <c r="E101" i="4"/>
  <c r="C104" i="4"/>
  <c r="C103" i="4" s="1"/>
  <c r="C102" i="4"/>
  <c r="C101" i="4"/>
  <c r="C100" i="4" s="1"/>
  <c r="D100" i="4"/>
  <c r="D103" i="4"/>
  <c r="B103" i="4"/>
  <c r="B100" i="4"/>
  <c r="E96" i="4"/>
  <c r="E94" i="4"/>
  <c r="E93" i="4"/>
  <c r="E91" i="4"/>
  <c r="E89" i="4"/>
  <c r="E84" i="4"/>
  <c r="E85" i="4"/>
  <c r="E86" i="4"/>
  <c r="E87" i="4"/>
  <c r="E83" i="4"/>
  <c r="E80" i="4"/>
  <c r="E81" i="4"/>
  <c r="E79" i="4"/>
  <c r="E116" i="4" l="1"/>
  <c r="B129" i="4"/>
  <c r="B128" i="4" s="1"/>
  <c r="B127" i="4" s="1"/>
  <c r="B126" i="4" s="1"/>
  <c r="E103" i="4"/>
  <c r="E134" i="4"/>
  <c r="B99" i="4"/>
  <c r="D99" i="4"/>
  <c r="D98" i="4" s="1"/>
  <c r="C107" i="4"/>
  <c r="C106" i="4" s="1"/>
  <c r="C105" i="4" s="1"/>
  <c r="E137" i="4"/>
  <c r="E130" i="4"/>
  <c r="C130" i="4"/>
  <c r="C129" i="4" s="1"/>
  <c r="C128" i="4" s="1"/>
  <c r="C127" i="4" s="1"/>
  <c r="C126" i="4" s="1"/>
  <c r="D106" i="4"/>
  <c r="E121" i="4"/>
  <c r="D129" i="4"/>
  <c r="E112" i="4"/>
  <c r="B106" i="4"/>
  <c r="B97" i="4"/>
  <c r="B98" i="4"/>
  <c r="C99" i="4"/>
  <c r="C98" i="4" s="1"/>
  <c r="C121" i="4"/>
  <c r="C120" i="4" s="1"/>
  <c r="C119" i="4" s="1"/>
  <c r="C118" i="4" s="1"/>
  <c r="E100" i="4"/>
  <c r="E107" i="4"/>
  <c r="D120" i="4"/>
  <c r="C96" i="4"/>
  <c r="C95" i="4" s="1"/>
  <c r="C94" i="4"/>
  <c r="C93" i="4"/>
  <c r="C91" i="4"/>
  <c r="C90" i="4" s="1"/>
  <c r="C89" i="4"/>
  <c r="C88" i="4" s="1"/>
  <c r="C84" i="4"/>
  <c r="C85" i="4"/>
  <c r="C86" i="4"/>
  <c r="C87" i="4"/>
  <c r="C83" i="4"/>
  <c r="C80" i="4"/>
  <c r="C81" i="4"/>
  <c r="C79" i="4"/>
  <c r="D95" i="4"/>
  <c r="D92" i="4"/>
  <c r="D90" i="4"/>
  <c r="D88" i="4"/>
  <c r="D82" i="4"/>
  <c r="D78" i="4"/>
  <c r="B95" i="4"/>
  <c r="B92" i="4"/>
  <c r="B90" i="4"/>
  <c r="B88" i="4"/>
  <c r="B82" i="4"/>
  <c r="B78" i="4"/>
  <c r="B77" i="4" s="1"/>
  <c r="E74" i="4"/>
  <c r="E72" i="4"/>
  <c r="D73" i="4"/>
  <c r="E73" i="4" s="1"/>
  <c r="D71" i="4"/>
  <c r="E71" i="4" s="1"/>
  <c r="E67" i="4"/>
  <c r="E66" i="4"/>
  <c r="C67" i="4"/>
  <c r="C66" i="4"/>
  <c r="D65" i="4"/>
  <c r="D64" i="4" s="1"/>
  <c r="D63" i="4" s="1"/>
  <c r="B65" i="4"/>
  <c r="D50" i="4"/>
  <c r="B50" i="4"/>
  <c r="E61" i="4"/>
  <c r="C61" i="4"/>
  <c r="D60" i="4"/>
  <c r="E60" i="4" s="1"/>
  <c r="E58" i="4"/>
  <c r="E59" i="4"/>
  <c r="E57" i="4"/>
  <c r="C58" i="4"/>
  <c r="C59" i="4"/>
  <c r="C57" i="4"/>
  <c r="C56" i="4" s="1"/>
  <c r="D56" i="4"/>
  <c r="D55" i="4" s="1"/>
  <c r="B56" i="4"/>
  <c r="B55" i="4" s="1"/>
  <c r="B49" i="4" s="1"/>
  <c r="C53" i="4"/>
  <c r="C51" i="4"/>
  <c r="D52" i="4"/>
  <c r="C52" i="4" s="1"/>
  <c r="E47" i="4"/>
  <c r="E44" i="4"/>
  <c r="E41" i="4"/>
  <c r="E38" i="4"/>
  <c r="C47" i="4"/>
  <c r="C46" i="4" s="1"/>
  <c r="C45" i="4" s="1"/>
  <c r="D46" i="4"/>
  <c r="D45" i="4" s="1"/>
  <c r="E45" i="4" s="1"/>
  <c r="C44" i="4"/>
  <c r="D43" i="4"/>
  <c r="C43" i="4" s="1"/>
  <c r="D39" i="4"/>
  <c r="C41" i="4"/>
  <c r="C42" i="4"/>
  <c r="C40" i="4"/>
  <c r="B39" i="4"/>
  <c r="B36" i="4" s="1"/>
  <c r="C38" i="4"/>
  <c r="C37" i="4" s="1"/>
  <c r="D37" i="4"/>
  <c r="C97" i="4" l="1"/>
  <c r="D70" i="4"/>
  <c r="D69" i="4" s="1"/>
  <c r="E39" i="4"/>
  <c r="E106" i="4"/>
  <c r="E99" i="4"/>
  <c r="E65" i="4"/>
  <c r="C92" i="4"/>
  <c r="D97" i="4"/>
  <c r="C78" i="4"/>
  <c r="D36" i="4"/>
  <c r="E36" i="4" s="1"/>
  <c r="C82" i="4"/>
  <c r="E43" i="4"/>
  <c r="D128" i="4"/>
  <c r="E129" i="4"/>
  <c r="E82" i="4"/>
  <c r="C39" i="4"/>
  <c r="C36" i="4" s="1"/>
  <c r="C35" i="4" s="1"/>
  <c r="C34" i="4" s="1"/>
  <c r="C33" i="4" s="1"/>
  <c r="E69" i="4"/>
  <c r="D68" i="4"/>
  <c r="E68" i="4" s="1"/>
  <c r="E37" i="4"/>
  <c r="C65" i="4"/>
  <c r="E70" i="4"/>
  <c r="E78" i="4"/>
  <c r="D77" i="4"/>
  <c r="E92" i="4"/>
  <c r="E120" i="4"/>
  <c r="D119" i="4"/>
  <c r="C60" i="4"/>
  <c r="C55" i="4" s="1"/>
  <c r="C50" i="4" s="1"/>
  <c r="E95" i="4"/>
  <c r="E88" i="4"/>
  <c r="E90" i="4"/>
  <c r="D49" i="4"/>
  <c r="D54" i="4"/>
  <c r="C54" i="4" s="1"/>
  <c r="E55" i="4"/>
  <c r="D62" i="4"/>
  <c r="B64" i="4"/>
  <c r="E46" i="4"/>
  <c r="E56" i="4"/>
  <c r="E32" i="4"/>
  <c r="E31" i="4"/>
  <c r="E30" i="4"/>
  <c r="E29" i="4"/>
  <c r="E28" i="4"/>
  <c r="C32" i="4"/>
  <c r="C31" i="4"/>
  <c r="C30" i="4"/>
  <c r="C29" i="4"/>
  <c r="C28" i="4"/>
  <c r="E26" i="4"/>
  <c r="E27" i="4"/>
  <c r="E25" i="4"/>
  <c r="C26" i="4"/>
  <c r="C27" i="4"/>
  <c r="C25" i="4"/>
  <c r="D24" i="4"/>
  <c r="B24" i="4"/>
  <c r="E20" i="4"/>
  <c r="E16" i="4"/>
  <c r="E17" i="4"/>
  <c r="E18" i="4"/>
  <c r="E15" i="4"/>
  <c r="D19" i="4"/>
  <c r="B19" i="4"/>
  <c r="C20" i="4"/>
  <c r="C19" i="4" s="1"/>
  <c r="C16" i="4"/>
  <c r="C17" i="4"/>
  <c r="C18" i="4"/>
  <c r="C15" i="4"/>
  <c r="C14" i="4" s="1"/>
  <c r="C13" i="4" s="1"/>
  <c r="D14" i="4"/>
  <c r="B14" i="4"/>
  <c r="H8" i="8"/>
  <c r="E19" i="3"/>
  <c r="E31" i="3"/>
  <c r="D20" i="3"/>
  <c r="D13" i="3"/>
  <c r="D35" i="4" l="1"/>
  <c r="D13" i="4"/>
  <c r="D12" i="4" s="1"/>
  <c r="C12" i="4" s="1"/>
  <c r="C11" i="4" s="1"/>
  <c r="C77" i="4"/>
  <c r="C76" i="4" s="1"/>
  <c r="C75" i="4" s="1"/>
  <c r="E14" i="4"/>
  <c r="B13" i="4"/>
  <c r="D127" i="4"/>
  <c r="E128" i="4"/>
  <c r="E77" i="4"/>
  <c r="D76" i="4"/>
  <c r="D75" i="4" s="1"/>
  <c r="D48" i="4" s="1"/>
  <c r="E24" i="4"/>
  <c r="E49" i="4"/>
  <c r="D11" i="4"/>
  <c r="D118" i="4"/>
  <c r="E118" i="4" s="1"/>
  <c r="E119" i="4"/>
  <c r="E19" i="4"/>
  <c r="D23" i="4"/>
  <c r="C23" i="4" s="1"/>
  <c r="C49" i="4"/>
  <c r="C24" i="4"/>
  <c r="B63" i="4"/>
  <c r="C64" i="4"/>
  <c r="E35" i="4"/>
  <c r="D34" i="4"/>
  <c r="E64" i="4"/>
  <c r="C15" i="3"/>
  <c r="C16" i="3"/>
  <c r="C14" i="3"/>
  <c r="C22" i="3"/>
  <c r="C23" i="3"/>
  <c r="C24" i="3"/>
  <c r="C25" i="3"/>
  <c r="C21" i="3"/>
  <c r="C19" i="3"/>
  <c r="C29" i="3"/>
  <c r="C28" i="3"/>
  <c r="C27" i="3"/>
  <c r="C31" i="3"/>
  <c r="D26" i="3"/>
  <c r="D30" i="3"/>
  <c r="C47" i="9"/>
  <c r="C46" i="9" s="1"/>
  <c r="C45" i="9"/>
  <c r="C44" i="9"/>
  <c r="C43" i="9" s="1"/>
  <c r="C41" i="9"/>
  <c r="C40" i="9" s="1"/>
  <c r="C42" i="9"/>
  <c r="C39" i="9"/>
  <c r="C38" i="9" s="1"/>
  <c r="C36" i="9"/>
  <c r="C37" i="9"/>
  <c r="C35" i="9"/>
  <c r="C34" i="9" s="1"/>
  <c r="C30" i="9"/>
  <c r="C31" i="9"/>
  <c r="C32" i="9"/>
  <c r="C33" i="9"/>
  <c r="C29" i="9"/>
  <c r="C26" i="9"/>
  <c r="C24" i="9" s="1"/>
  <c r="C27" i="9"/>
  <c r="C25" i="9"/>
  <c r="E47" i="9"/>
  <c r="E45" i="9"/>
  <c r="E44" i="9"/>
  <c r="E42" i="9"/>
  <c r="E39" i="9"/>
  <c r="E38" i="9"/>
  <c r="E37" i="9"/>
  <c r="E35" i="9"/>
  <c r="E30" i="9"/>
  <c r="E31" i="9"/>
  <c r="E32" i="9"/>
  <c r="E33" i="9"/>
  <c r="E29" i="9"/>
  <c r="E26" i="9"/>
  <c r="E27" i="9"/>
  <c r="E25" i="9"/>
  <c r="D46" i="9"/>
  <c r="E46" i="9" s="1"/>
  <c r="D43" i="9"/>
  <c r="E43" i="9" s="1"/>
  <c r="D41" i="9"/>
  <c r="D38" i="9"/>
  <c r="D36" i="9"/>
  <c r="E36" i="9" s="1"/>
  <c r="D34" i="9"/>
  <c r="E34" i="9" s="1"/>
  <c r="D28" i="9"/>
  <c r="D24" i="9"/>
  <c r="E24" i="9" s="1"/>
  <c r="B46" i="9"/>
  <c r="B43" i="9"/>
  <c r="B41" i="9"/>
  <c r="B40" i="9" s="1"/>
  <c r="B38" i="9"/>
  <c r="B36" i="9"/>
  <c r="B34" i="9"/>
  <c r="B28" i="9"/>
  <c r="E28" i="9" s="1"/>
  <c r="B24" i="9"/>
  <c r="E59" i="9"/>
  <c r="C59" i="9"/>
  <c r="D14" i="9"/>
  <c r="B14" i="9"/>
  <c r="E16" i="9"/>
  <c r="C16" i="9"/>
  <c r="B19" i="9"/>
  <c r="D20" i="9"/>
  <c r="D19" i="9" s="1"/>
  <c r="B20" i="9"/>
  <c r="C21" i="9"/>
  <c r="C20" i="9" s="1"/>
  <c r="C19" i="9" s="1"/>
  <c r="E21" i="9"/>
  <c r="E20" i="9" s="1"/>
  <c r="E19" i="9" s="1"/>
  <c r="D10" i="9"/>
  <c r="B10" i="9"/>
  <c r="C11" i="9"/>
  <c r="C10" i="9" s="1"/>
  <c r="E11" i="9"/>
  <c r="D12" i="9"/>
  <c r="B12" i="9"/>
  <c r="C13" i="9"/>
  <c r="C12" i="9" s="1"/>
  <c r="E13" i="9"/>
  <c r="E12" i="9" s="1"/>
  <c r="D55" i="9"/>
  <c r="D54" i="9" s="1"/>
  <c r="B55" i="9"/>
  <c r="B54" i="9" s="1"/>
  <c r="B57" i="9"/>
  <c r="E56" i="9"/>
  <c r="E55" i="9" s="1"/>
  <c r="E54" i="9" s="1"/>
  <c r="C56" i="9"/>
  <c r="C57" i="9" s="1"/>
  <c r="E53" i="9"/>
  <c r="D53" i="9"/>
  <c r="C53" i="9"/>
  <c r="B53" i="9"/>
  <c r="D50" i="9"/>
  <c r="D51" i="9"/>
  <c r="B51" i="9"/>
  <c r="B50" i="9" s="1"/>
  <c r="E52" i="9"/>
  <c r="E51" i="9" s="1"/>
  <c r="E50" i="9" s="1"/>
  <c r="C52" i="9"/>
  <c r="C51" i="9" s="1"/>
  <c r="C50" i="9" s="1"/>
  <c r="E15" i="9"/>
  <c r="C15" i="9"/>
  <c r="C17" i="9"/>
  <c r="D17" i="9"/>
  <c r="E17" i="9"/>
  <c r="B17" i="9"/>
  <c r="C18" i="9"/>
  <c r="E18" i="9"/>
  <c r="C28" i="9" l="1"/>
  <c r="C23" i="9" s="1"/>
  <c r="C48" i="9" s="1"/>
  <c r="C61" i="9" s="1"/>
  <c r="B23" i="9"/>
  <c r="B48" i="9" s="1"/>
  <c r="B61" i="9" s="1"/>
  <c r="E13" i="4"/>
  <c r="D126" i="4"/>
  <c r="E126" i="4" s="1"/>
  <c r="E127" i="4"/>
  <c r="D22" i="4"/>
  <c r="C22" i="4" s="1"/>
  <c r="E23" i="4"/>
  <c r="E34" i="4"/>
  <c r="D33" i="4"/>
  <c r="E33" i="4" s="1"/>
  <c r="B62" i="4"/>
  <c r="B48" i="4" s="1"/>
  <c r="B9" i="4" s="1"/>
  <c r="B8" i="4" s="1"/>
  <c r="C63" i="4"/>
  <c r="E63" i="4"/>
  <c r="E12" i="4"/>
  <c r="C30" i="3"/>
  <c r="E30" i="3"/>
  <c r="D11" i="3"/>
  <c r="D10" i="3" s="1"/>
  <c r="C26" i="3"/>
  <c r="C13" i="3"/>
  <c r="C20" i="3"/>
  <c r="D40" i="9"/>
  <c r="E41" i="9"/>
  <c r="D23" i="9"/>
  <c r="C55" i="9"/>
  <c r="C54" i="9" s="1"/>
  <c r="C14" i="9"/>
  <c r="E10" i="9"/>
  <c r="B9" i="9"/>
  <c r="C9" i="9"/>
  <c r="C22" i="9" s="1"/>
  <c r="C60" i="9" s="1"/>
  <c r="D9" i="9"/>
  <c r="D22" i="9" s="1"/>
  <c r="D60" i="9" s="1"/>
  <c r="B22" i="9"/>
  <c r="B60" i="9" s="1"/>
  <c r="J17" i="7"/>
  <c r="H62" i="2"/>
  <c r="G27" i="2"/>
  <c r="G62" i="2"/>
  <c r="F62" i="2"/>
  <c r="I61" i="2"/>
  <c r="I60" i="2"/>
  <c r="I50" i="2"/>
  <c r="H50" i="2"/>
  <c r="G50" i="2"/>
  <c r="F50" i="2"/>
  <c r="G51" i="2"/>
  <c r="I33" i="2"/>
  <c r="H33" i="2"/>
  <c r="F33" i="2"/>
  <c r="G40" i="2"/>
  <c r="I42" i="2"/>
  <c r="I48" i="2"/>
  <c r="I49" i="2"/>
  <c r="M23" i="7"/>
  <c r="M22" i="7"/>
  <c r="I27" i="2"/>
  <c r="I21" i="2"/>
  <c r="I22" i="2"/>
  <c r="I23" i="2"/>
  <c r="I24" i="2"/>
  <c r="I25" i="2"/>
  <c r="I26" i="2"/>
  <c r="I20" i="2"/>
  <c r="I19" i="2"/>
  <c r="I18" i="2"/>
  <c r="I17" i="2"/>
  <c r="F17" i="2"/>
  <c r="F27" i="2" s="1"/>
  <c r="H19" i="2"/>
  <c r="F19" i="2"/>
  <c r="I6" i="2"/>
  <c r="H6" i="2"/>
  <c r="G6" i="2"/>
  <c r="F6" i="2"/>
  <c r="G7" i="2"/>
  <c r="G8" i="2"/>
  <c r="L11" i="7"/>
  <c r="E23" i="9" l="1"/>
  <c r="E22" i="4"/>
  <c r="D21" i="4"/>
  <c r="D10" i="4" s="1"/>
  <c r="E62" i="4"/>
  <c r="C62" i="4"/>
  <c r="C48" i="4" s="1"/>
  <c r="E11" i="4"/>
  <c r="C12" i="3"/>
  <c r="C11" i="3" s="1"/>
  <c r="C10" i="3" s="1"/>
  <c r="C9" i="3" s="1"/>
  <c r="C8" i="3" s="1"/>
  <c r="D9" i="3"/>
  <c r="D48" i="9"/>
  <c r="E40" i="9"/>
  <c r="E9" i="9"/>
  <c r="E22" i="9"/>
  <c r="G49" i="2"/>
  <c r="C21" i="4" l="1"/>
  <c r="C10" i="4" s="1"/>
  <c r="C9" i="4" s="1"/>
  <c r="C8" i="4" s="1"/>
  <c r="C7" i="4" s="1"/>
  <c r="E21" i="4"/>
  <c r="D9" i="4"/>
  <c r="D8" i="4" s="1"/>
  <c r="D7" i="4" s="1"/>
  <c r="E10" i="4"/>
  <c r="D8" i="3"/>
  <c r="E48" i="9"/>
  <c r="D61" i="9"/>
  <c r="G16" i="2" l="1"/>
  <c r="G15" i="2" s="1"/>
  <c r="G21" i="2"/>
  <c r="G53" i="2"/>
  <c r="G54" i="2"/>
  <c r="G55" i="2"/>
  <c r="G56" i="2"/>
  <c r="G57" i="2"/>
  <c r="G58" i="2"/>
  <c r="G59" i="2"/>
  <c r="G52" i="2"/>
  <c r="G42" i="2"/>
  <c r="I52" i="2"/>
  <c r="G35" i="2"/>
  <c r="G36" i="2"/>
  <c r="G37" i="2"/>
  <c r="G38" i="2"/>
  <c r="G39" i="2"/>
  <c r="G41" i="2"/>
  <c r="G43" i="2"/>
  <c r="G44" i="2"/>
  <c r="G45" i="2"/>
  <c r="G46" i="2"/>
  <c r="G47" i="2"/>
  <c r="G48" i="2"/>
  <c r="G34" i="2"/>
  <c r="H60" i="2"/>
  <c r="G61" i="2"/>
  <c r="G60" i="2" s="1"/>
  <c r="I54" i="2"/>
  <c r="I55" i="2"/>
  <c r="I56" i="2"/>
  <c r="I57" i="2"/>
  <c r="I58" i="2"/>
  <c r="I59" i="2"/>
  <c r="I53" i="2"/>
  <c r="I35" i="2"/>
  <c r="I36" i="2"/>
  <c r="I37" i="2"/>
  <c r="I38" i="2"/>
  <c r="I39" i="2"/>
  <c r="I40" i="2"/>
  <c r="I41" i="2"/>
  <c r="I43" i="2"/>
  <c r="I44" i="2"/>
  <c r="I45" i="2"/>
  <c r="I46" i="2"/>
  <c r="I47" i="2"/>
  <c r="I34" i="2"/>
  <c r="F60" i="2"/>
  <c r="G22" i="2"/>
  <c r="G23" i="2"/>
  <c r="G24" i="2"/>
  <c r="G25" i="2"/>
  <c r="G26" i="2"/>
  <c r="G20" i="2"/>
  <c r="H17" i="2"/>
  <c r="G18" i="2"/>
  <c r="G17" i="2" s="1"/>
  <c r="I9" i="2"/>
  <c r="I10" i="2"/>
  <c r="I11" i="2"/>
  <c r="I12" i="2"/>
  <c r="I13" i="2"/>
  <c r="I14" i="2"/>
  <c r="I7" i="2"/>
  <c r="G9" i="2"/>
  <c r="G10" i="2"/>
  <c r="G11" i="2"/>
  <c r="G12" i="2"/>
  <c r="G13" i="2"/>
  <c r="G14" i="2"/>
  <c r="K29" i="7"/>
  <c r="M13" i="7"/>
  <c r="K13" i="7"/>
  <c r="K12" i="7"/>
  <c r="K23" i="7"/>
  <c r="K22" i="7"/>
  <c r="J14" i="7"/>
  <c r="J11" i="7"/>
  <c r="F15" i="2"/>
  <c r="H15" i="2"/>
  <c r="G33" i="2" l="1"/>
  <c r="M11" i="7"/>
  <c r="G19" i="2"/>
  <c r="K11" i="7"/>
  <c r="M12" i="7"/>
  <c r="H27" i="2"/>
  <c r="L32" i="7" l="1"/>
  <c r="M17" i="7"/>
  <c r="K17" i="7"/>
  <c r="K32" i="7" s="1"/>
</calcChain>
</file>

<file path=xl/sharedStrings.xml><?xml version="1.0" encoding="utf-8"?>
<sst xmlns="http://schemas.openxmlformats.org/spreadsheetml/2006/main" count="377" uniqueCount="155">
  <si>
    <t>I. OPĆI DIO</t>
  </si>
  <si>
    <t xml:space="preserve">OPĆI DIO </t>
  </si>
  <si>
    <t>A. RAČUN PRIHODA I RASHODA</t>
  </si>
  <si>
    <t>PRIHODI POSLOVANJA</t>
  </si>
  <si>
    <t>Oznaka</t>
  </si>
  <si>
    <t>SVEUKUPNO</t>
  </si>
  <si>
    <t>67 Prihodi iz nadležnog proračuna i od HZZO-a temeljem ugovornih obveza</t>
  </si>
  <si>
    <t>RAZRED</t>
  </si>
  <si>
    <t>IZVOR</t>
  </si>
  <si>
    <t>01</t>
  </si>
  <si>
    <t>05</t>
  </si>
  <si>
    <t>66 Prihodi od prodaje proizvoda i robe te pruženih usluga i prihodi od donacija te povrati po protestiranim jamstvima</t>
  </si>
  <si>
    <t>SKUPINA</t>
  </si>
  <si>
    <t>67</t>
  </si>
  <si>
    <t>65 Prihodi od upravnih i administrativnih pristojbi, pristojbi po posebnim propisima i naknada</t>
  </si>
  <si>
    <t>63 Pomoći iz inozemstva i od subjekata unutar općeg proračuna</t>
  </si>
  <si>
    <t>72 Prihodi od prodaje proizvedene dugotrajne imovine</t>
  </si>
  <si>
    <t>PRIHODI OD PRODAJE NEFINANCIJSKE IMOVINE</t>
  </si>
  <si>
    <t>RASHODI POSLOVANJA</t>
  </si>
  <si>
    <t>32 Materijalni rashodi</t>
  </si>
  <si>
    <t>34 Financijski rashodi</t>
  </si>
  <si>
    <t>42 Rashodi za nabavu proizvedene dugotrajne imovine</t>
  </si>
  <si>
    <t>31 Rashodi za zaposlene</t>
  </si>
  <si>
    <t>03</t>
  </si>
  <si>
    <t>432</t>
  </si>
  <si>
    <t>503</t>
  </si>
  <si>
    <t>512</t>
  </si>
  <si>
    <t>45 Rashodi za dodatna ulaganja na nefinancijskoj imovini</t>
  </si>
  <si>
    <t>611</t>
  </si>
  <si>
    <t>RASHODI PREMA FUNKCIJSKOJ KLASIFIKACIJI</t>
  </si>
  <si>
    <t>0922 Više srednjoškolsko obrazovanje</t>
  </si>
  <si>
    <t>0960 Dodatne usluge u obrazovanju</t>
  </si>
  <si>
    <t>II POSEBNI DIO</t>
  </si>
  <si>
    <t>125 Program javnih potreba iznad standarda - vlastiti prihodi</t>
  </si>
  <si>
    <t>A100042 Javne potrebe iznad standarda-vlastiti prihodi</t>
  </si>
  <si>
    <t>A100142B Prihodi od nefinancijske imovine i nadoknade štete s osnova osiguranja</t>
  </si>
  <si>
    <t>A100159A Javne potrebe iznad standarda - donacije</t>
  </si>
  <si>
    <t>A100161A Javne potrebe iznad standarda - OSTALO</t>
  </si>
  <si>
    <t>A100162A Prijenos sredstava od nenadležnih proračuna</t>
  </si>
  <si>
    <t>A200201 MZOS- Plaće SŠ</t>
  </si>
  <si>
    <t>512 Pomoći iz državnog proračuna - plaće MZOS</t>
  </si>
  <si>
    <t>Izdaci za otplatu glavnice primljenih kredita i zajmova</t>
  </si>
  <si>
    <t>FINANCIJSKI PLAN PRORAČUNSKOG KORISNIKA JEDINICE LOKALNE I PODRUČNE (REGIONALNE) SAMOUPRAVE 
ZA 2023. I PROJEKCIJA ZA 2024. I 2025. GODINU</t>
  </si>
  <si>
    <t>A) SAŽETAK RAČUNA PRIHODA I RASHODA</t>
  </si>
  <si>
    <t>PRIHODI UKUPNO</t>
  </si>
  <si>
    <t>RASHODI UKUPNO</t>
  </si>
  <si>
    <t>RASHODI  POSLOVANJA</t>
  </si>
  <si>
    <t>RASHODI ZA NABAVU NEFINANCIJSKE IMOVINE</t>
  </si>
  <si>
    <t>RAZLIKA - VIŠAK / MANJAK</t>
  </si>
  <si>
    <t>B) SAŽETAK RAČUNA FINANCIRANJA</t>
  </si>
  <si>
    <t>PRIMICI OD FINANCIJSKE IMOVINE I ZADUŽIVANJA</t>
  </si>
  <si>
    <t>IZDACI ZA FINANCIJSKU IMOVINU I OTPLATE ZAJMOVA</t>
  </si>
  <si>
    <t>NETO FINANCIRANJE</t>
  </si>
  <si>
    <t>VIŠAK / MANJAK + NETO FINANCIRANJE</t>
  </si>
  <si>
    <t>B. RAČUN FINANCIRANJA</t>
  </si>
  <si>
    <t>Razred</t>
  </si>
  <si>
    <t>Skupina</t>
  </si>
  <si>
    <t>Izvor</t>
  </si>
  <si>
    <t>Naziv</t>
  </si>
  <si>
    <t>Primici od financijske imovine i zaduživanja</t>
  </si>
  <si>
    <t>Primici od zaduživanja</t>
  </si>
  <si>
    <t>Namjenski primici od zaduživanja</t>
  </si>
  <si>
    <t>Izdaci za financijsku imovinu i otplate zajmova</t>
  </si>
  <si>
    <t xml:space="preserve">Plan za 2023. </t>
  </si>
  <si>
    <t>Povećanje/ smanjenje</t>
  </si>
  <si>
    <t>Rebalans 2023. godine (prvi)</t>
  </si>
  <si>
    <t>Indeks%</t>
  </si>
  <si>
    <t>UKUPAN DONOS VIŠKA / MANJKA IZ PRETHODNE GODINE</t>
  </si>
  <si>
    <t>08</t>
  </si>
  <si>
    <t>VLASTITI IZVORI</t>
  </si>
  <si>
    <t>Rezultat poslovanja</t>
  </si>
  <si>
    <t>511</t>
  </si>
  <si>
    <t>41 Rashodi za nabavu neproizvedene dugotrajne imovine</t>
  </si>
  <si>
    <t>SVEUKUPNO:</t>
  </si>
  <si>
    <t>SVEUKUPNI RASHODI:</t>
  </si>
  <si>
    <t>36 Pomoći dane u inozemstvo i unutar općeg proračuna</t>
  </si>
  <si>
    <t>A100171A Javne potrebe iznad standarda - projekti EU-a - korisnici</t>
  </si>
  <si>
    <t>C) PRENESENI VIŠAK ILI PRENESENI MANJAK</t>
  </si>
  <si>
    <t>Ostali rashodi</t>
  </si>
  <si>
    <t>38 Ostali rashodi</t>
  </si>
  <si>
    <t>63 Fondovi EU-a - korisnici</t>
  </si>
  <si>
    <t>Rebalans 2023. godine (drugi)</t>
  </si>
  <si>
    <t>I OPĆI DIO</t>
  </si>
  <si>
    <t>A) RAČUN PRIHODA I RASHODA</t>
  </si>
  <si>
    <t>6 Prihodi poslovanja</t>
  </si>
  <si>
    <t>636 Pomoći proračunskim korisnicima iz proračuna koji im nije nadležan</t>
  </si>
  <si>
    <t>652 Prihodi po posebnim propisima</t>
  </si>
  <si>
    <t>661 Prihodi od prodaje proizvoda i robe te pruženih usluga</t>
  </si>
  <si>
    <t>671 Prihodi iz nadležnog proračuna za financiranje redovne djelatnosti proračunskih korisnika</t>
  </si>
  <si>
    <t>7 Prihodi od prodaje nefinancijske imovine</t>
  </si>
  <si>
    <t>SVEUKUPNO PRIHODI</t>
  </si>
  <si>
    <t>3 Rashodi poslovanja</t>
  </si>
  <si>
    <t>311 Plaće (Bruto)</t>
  </si>
  <si>
    <t>312 Ostali rashodi za zaposlene</t>
  </si>
  <si>
    <t>313 Doprinosi na plaće</t>
  </si>
  <si>
    <t>321 Naknade troškova zaposlenima</t>
  </si>
  <si>
    <t>322 Rashodi za materijal i energiju</t>
  </si>
  <si>
    <t>323 Rashodi za usluge</t>
  </si>
  <si>
    <t>324 Naknade troškova osobama izvan radnog odnosa</t>
  </si>
  <si>
    <t>329 Ostali nespomenuti rashodi poslovanja</t>
  </si>
  <si>
    <t>343 Ostali financijski rashodi</t>
  </si>
  <si>
    <t>369 Prijenosi između proračunskih korisnika istog proračuna</t>
  </si>
  <si>
    <t>381 Tekuće donacije</t>
  </si>
  <si>
    <t>4 Rashodi za nabavu nefinancijske imovine</t>
  </si>
  <si>
    <t>422 Postrojenja i oprema</t>
  </si>
  <si>
    <t>424 Knjige, umjetnička djela i ostale izložbene vrijednosti</t>
  </si>
  <si>
    <t>SVEUKUPNO RASHODI</t>
  </si>
  <si>
    <t>8 Primici od financijske imovine i zaduživanja</t>
  </si>
  <si>
    <t>84 Primici od zaduživanja</t>
  </si>
  <si>
    <t>844 Primljeni krediti i zajmovi od kreditnih i ostalih financijskih institucija izvan javnog sektora</t>
  </si>
  <si>
    <t>SVEUKUPNO PRIMICI</t>
  </si>
  <si>
    <t>5 Izdaci za financijsku imovinu i otplate zajmova</t>
  </si>
  <si>
    <t>54 Izdaci za otplatu glavnice primljenih kredita i zajmova</t>
  </si>
  <si>
    <t>544 Otplata glavnice primljenih kredita i zajmova od kreditnih i ostalih financijskih institucija izvan javnog sektora</t>
  </si>
  <si>
    <t>SVEUKUPNO IZDACI</t>
  </si>
  <si>
    <t>C. VIŠAK PRIHODA PRENESENI</t>
  </si>
  <si>
    <t>9 VIŠAK PRIHODA PRENESENI</t>
  </si>
  <si>
    <t>UKUPNI RASHODI I IZDACI</t>
  </si>
  <si>
    <t>412 Nematerijalna imovina</t>
  </si>
  <si>
    <t>451 Dodatna ulaganja na građevinskim objektima</t>
  </si>
  <si>
    <t>724 Prihodi od prodaje knjiga, umjetničkih dijela i ostalih izložbenih vrijednosti</t>
  </si>
  <si>
    <t>663 Donacije od pravnih i fizičkih osoba izvan općeg proračuna i povrat donacija po protestiranim jamstvima</t>
  </si>
  <si>
    <t>UKUPNI PRIHODI, PRIMICI I PRENESENI VIŠAK PRIHODA</t>
  </si>
  <si>
    <t>Indeks (5/2)</t>
  </si>
  <si>
    <t>SVEUKUPNO RASHODI I IZDACI</t>
  </si>
  <si>
    <t>8 UPRAVNI ODJEL ZA ŠKOLSTVO</t>
  </si>
  <si>
    <t>8-30 GLAZBENA ŠKOLA KARLOVAC</t>
  </si>
  <si>
    <t>0 Javnost</t>
  </si>
  <si>
    <t>09 OBRAZOVANJE</t>
  </si>
  <si>
    <t>Plan za 2023.</t>
  </si>
  <si>
    <t>Povećanje/smanjenje</t>
  </si>
  <si>
    <t xml:space="preserve">B) RAČUN FINANCIRANJA </t>
  </si>
  <si>
    <t>123 Zakonski standard javnih ustanova SŠ</t>
  </si>
  <si>
    <t>A100037 Odgojnoobrazovno, administrativno i tehničko osoblje</t>
  </si>
  <si>
    <t>05 Pomoći</t>
  </si>
  <si>
    <t>A100037A Odgojnoobrazovno, administrativno i tehničko osoblje - POSEBNI DIO</t>
  </si>
  <si>
    <t>A100038 Operativni plan TIO - SŠ</t>
  </si>
  <si>
    <t>03 Vlastiti prihodi</t>
  </si>
  <si>
    <t>08 Namjenski primici od zaduživanja</t>
  </si>
  <si>
    <t>141 Javne potrebe iznad zakonskog standarda SŠ</t>
  </si>
  <si>
    <t>A100078 Županijske javne potrebe SŠ</t>
  </si>
  <si>
    <t>01 Opći prihodi i primici</t>
  </si>
  <si>
    <t>711 Prihodi od nefinancijske imovine i nadoknade štete s osnova osiguranja</t>
  </si>
  <si>
    <t>611 Donacije</t>
  </si>
  <si>
    <t>432 PRIHODI ZA POSEBNE NAMJENE - korisnici</t>
  </si>
  <si>
    <t>503 POMOĆI IZ NENADLEŽNIH PRORAČUNA - KORISNICI</t>
  </si>
  <si>
    <t>511 FONDOVI EU-a KORISNICI</t>
  </si>
  <si>
    <t>201 MZOS- Plaće SŠ</t>
  </si>
  <si>
    <t>RASHODI RAZVRSTANI U RAZREDE I SKUPINE PREMA PROGRAMIMA I AKTIVNOSTIMA, FUNKCIJSKOJ KLASIFIKACIJI I IZVORU</t>
  </si>
  <si>
    <t>Smanjenje/ povećanje</t>
  </si>
  <si>
    <t>Indeks %</t>
  </si>
  <si>
    <t>PRIHODI I RASHODI PREMA EKONOMSKOJ KLASIFIKACIJI</t>
  </si>
  <si>
    <t>A. RAČUN PRIHODA I RASHODA PREMA IZVORIMA</t>
  </si>
  <si>
    <t xml:space="preserve"> RAČUN FINANCIRANJA PO IZVORIMA</t>
  </si>
  <si>
    <t>324 Naknade osobama izvan radnog odnosa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</si>
</sst>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4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name val="Arial"/>
      <family val="2"/>
    </font>
    <font>
      <sz val="11"/>
      <name val="Calibri"/>
      <family val="2"/>
      <charset val="238"/>
      <scheme val="minor"/>
    </font>
    <font>
      <sz val="11"/>
      <color rgb="FFFF0000"/>
      <name val="Arial"/>
      <family val="2"/>
      <charset val="238"/>
    </font>
    <font>
      <sz val="11"/>
      <name val="Arial"/>
      <family val="2"/>
    </font>
    <font>
      <sz val="9"/>
      <color theme="1"/>
      <name val="Verdana"/>
      <family val="2"/>
    </font>
    <font>
      <b/>
      <sz val="10"/>
      <color rgb="FF000000"/>
      <name val="Verdana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color theme="1"/>
      <name val="Verdana"/>
      <family val="2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0"/>
      <color rgb="FF8B4513"/>
      <name val="Arial"/>
      <family val="2"/>
    </font>
  </fonts>
  <fills count="5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9">
    <xf numFmtId="0" fontId="0" fillId="0" borderId="0" xfId="0"/>
    <xf numFmtId="0" fontId="19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19" fillId="0" borderId="0" xfId="0" applyFont="1" applyAlignment="1">
      <alignment horizontal="left" wrapText="1"/>
    </xf>
    <xf numFmtId="0" fontId="23" fillId="0" borderId="0" xfId="0" applyFont="1" applyAlignment="1">
      <alignment wrapText="1"/>
    </xf>
    <xf numFmtId="0" fontId="19" fillId="0" borderId="18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/>
    </xf>
    <xf numFmtId="4" fontId="0" fillId="0" borderId="0" xfId="0" applyNumberFormat="1"/>
    <xf numFmtId="0" fontId="24" fillId="0" borderId="13" xfId="0" quotePrefix="1" applyFont="1" applyBorder="1" applyAlignment="1">
      <alignment horizontal="left" wrapText="1"/>
    </xf>
    <xf numFmtId="0" fontId="24" fillId="0" borderId="14" xfId="0" quotePrefix="1" applyFont="1" applyBorder="1" applyAlignment="1">
      <alignment horizontal="left" wrapText="1"/>
    </xf>
    <xf numFmtId="0" fontId="24" fillId="0" borderId="14" xfId="0" quotePrefix="1" applyFont="1" applyBorder="1" applyAlignment="1">
      <alignment horizontal="center" wrapText="1"/>
    </xf>
    <xf numFmtId="0" fontId="24" fillId="0" borderId="14" xfId="0" quotePrefix="1" applyFont="1" applyBorder="1" applyAlignment="1">
      <alignment horizontal="left"/>
    </xf>
    <xf numFmtId="0" fontId="24" fillId="40" borderId="11" xfId="0" applyFont="1" applyFill="1" applyBorder="1" applyAlignment="1">
      <alignment horizontal="center" vertical="center" wrapText="1"/>
    </xf>
    <xf numFmtId="0" fontId="26" fillId="35" borderId="14" xfId="0" applyFont="1" applyFill="1" applyBorder="1" applyAlignment="1">
      <alignment vertical="center"/>
    </xf>
    <xf numFmtId="4" fontId="24" fillId="0" borderId="11" xfId="0" applyNumberFormat="1" applyFont="1" applyBorder="1" applyAlignment="1">
      <alignment horizontal="right"/>
    </xf>
    <xf numFmtId="0" fontId="25" fillId="35" borderId="13" xfId="0" applyFont="1" applyFill="1" applyBorder="1" applyAlignment="1">
      <alignment horizontal="left" vertical="center"/>
    </xf>
    <xf numFmtId="0" fontId="24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/>
    <xf numFmtId="3" fontId="24" fillId="0" borderId="11" xfId="0" applyNumberFormat="1" applyFont="1" applyBorder="1" applyAlignment="1">
      <alignment horizontal="right"/>
    </xf>
    <xf numFmtId="3" fontId="24" fillId="35" borderId="11" xfId="0" applyNumberFormat="1" applyFont="1" applyFill="1" applyBorder="1" applyAlignment="1">
      <alignment horizontal="right"/>
    </xf>
    <xf numFmtId="0" fontId="24" fillId="0" borderId="0" xfId="0" quotePrefix="1" applyFont="1" applyAlignment="1">
      <alignment horizontal="center" vertical="center" wrapText="1"/>
    </xf>
    <xf numFmtId="4" fontId="24" fillId="36" borderId="13" xfId="0" quotePrefix="1" applyNumberFormat="1" applyFont="1" applyFill="1" applyBorder="1" applyAlignment="1">
      <alignment horizontal="right"/>
    </xf>
    <xf numFmtId="0" fontId="25" fillId="0" borderId="0" xfId="0" quotePrefix="1" applyFont="1" applyAlignment="1">
      <alignment horizontal="left" wrapText="1"/>
    </xf>
    <xf numFmtId="0" fontId="26" fillId="0" borderId="0" xfId="0" applyFont="1" applyAlignment="1">
      <alignment wrapText="1"/>
    </xf>
    <xf numFmtId="3" fontId="24" fillId="0" borderId="0" xfId="0" applyNumberFormat="1" applyFont="1" applyAlignment="1">
      <alignment horizontal="right"/>
    </xf>
    <xf numFmtId="0" fontId="28" fillId="0" borderId="0" xfId="0" applyFont="1" applyAlignment="1">
      <alignment horizontal="center"/>
    </xf>
    <xf numFmtId="0" fontId="29" fillId="0" borderId="0" xfId="0" applyFont="1"/>
    <xf numFmtId="0" fontId="29" fillId="0" borderId="20" xfId="0" applyFont="1" applyBorder="1"/>
    <xf numFmtId="0" fontId="24" fillId="40" borderId="23" xfId="0" applyFont="1" applyFill="1" applyBorder="1" applyAlignment="1">
      <alignment horizontal="center" vertical="center" wrapText="1"/>
    </xf>
    <xf numFmtId="4" fontId="25" fillId="37" borderId="21" xfId="0" applyNumberFormat="1" applyFont="1" applyFill="1" applyBorder="1" applyAlignment="1">
      <alignment wrapText="1"/>
    </xf>
    <xf numFmtId="0" fontId="24" fillId="40" borderId="25" xfId="0" applyFont="1" applyFill="1" applyBorder="1" applyAlignment="1">
      <alignment horizontal="center" vertical="center" wrapText="1"/>
    </xf>
    <xf numFmtId="0" fontId="25" fillId="37" borderId="12" xfId="0" applyFont="1" applyFill="1" applyBorder="1" applyAlignment="1">
      <alignment horizontal="left" wrapText="1" indent="1"/>
    </xf>
    <xf numFmtId="0" fontId="25" fillId="37" borderId="16" xfId="0" applyFont="1" applyFill="1" applyBorder="1" applyAlignment="1">
      <alignment horizontal="left" wrapText="1" indent="1"/>
    </xf>
    <xf numFmtId="4" fontId="25" fillId="37" borderId="19" xfId="0" applyNumberFormat="1" applyFont="1" applyFill="1" applyBorder="1" applyAlignment="1">
      <alignment horizontal="right" wrapText="1" indent="1"/>
    </xf>
    <xf numFmtId="0" fontId="25" fillId="37" borderId="11" xfId="0" applyFont="1" applyFill="1" applyBorder="1" applyAlignment="1">
      <alignment horizontal="left" wrapText="1" indent="1"/>
    </xf>
    <xf numFmtId="4" fontId="25" fillId="37" borderId="16" xfId="0" applyNumberFormat="1" applyFont="1" applyFill="1" applyBorder="1" applyAlignment="1">
      <alignment horizontal="right" wrapText="1" indent="1"/>
    </xf>
    <xf numFmtId="4" fontId="26" fillId="34" borderId="16" xfId="0" applyNumberFormat="1" applyFont="1" applyFill="1" applyBorder="1" applyAlignment="1">
      <alignment horizontal="right" wrapText="1" indent="1"/>
    </xf>
    <xf numFmtId="4" fontId="26" fillId="0" borderId="16" xfId="0" applyNumberFormat="1" applyFont="1" applyBorder="1" applyAlignment="1">
      <alignment horizontal="right" wrapText="1" indent="1"/>
    </xf>
    <xf numFmtId="0" fontId="25" fillId="37" borderId="17" xfId="0" applyFont="1" applyFill="1" applyBorder="1" applyAlignment="1">
      <alignment horizontal="left" wrapText="1" indent="1"/>
    </xf>
    <xf numFmtId="4" fontId="25" fillId="37" borderId="12" xfId="0" applyNumberFormat="1" applyFont="1" applyFill="1" applyBorder="1" applyAlignment="1">
      <alignment horizontal="right" wrapText="1" indent="1"/>
    </xf>
    <xf numFmtId="4" fontId="25" fillId="37" borderId="11" xfId="0" applyNumberFormat="1" applyFont="1" applyFill="1" applyBorder="1" applyAlignment="1">
      <alignment horizontal="right" wrapText="1" indent="1"/>
    </xf>
    <xf numFmtId="4" fontId="24" fillId="36" borderId="11" xfId="0" quotePrefix="1" applyNumberFormat="1" applyFont="1" applyFill="1" applyBorder="1" applyAlignment="1">
      <alignment horizontal="right"/>
    </xf>
    <xf numFmtId="4" fontId="25" fillId="37" borderId="32" xfId="0" applyNumberFormat="1" applyFont="1" applyFill="1" applyBorder="1" applyAlignment="1">
      <alignment wrapText="1"/>
    </xf>
    <xf numFmtId="4" fontId="25" fillId="37" borderId="15" xfId="0" applyNumberFormat="1" applyFont="1" applyFill="1" applyBorder="1" applyAlignment="1">
      <alignment horizontal="right" wrapText="1" indent="1"/>
    </xf>
    <xf numFmtId="0" fontId="30" fillId="40" borderId="33" xfId="0" applyFont="1" applyFill="1" applyBorder="1" applyAlignment="1">
      <alignment horizontal="center" vertical="center" wrapText="1" indent="1"/>
    </xf>
    <xf numFmtId="0" fontId="25" fillId="37" borderId="34" xfId="0" applyFont="1" applyFill="1" applyBorder="1" applyAlignment="1">
      <alignment horizontal="center"/>
    </xf>
    <xf numFmtId="0" fontId="25" fillId="37" borderId="37" xfId="0" applyFont="1" applyFill="1" applyBorder="1" applyAlignment="1">
      <alignment horizontal="center"/>
    </xf>
    <xf numFmtId="4" fontId="25" fillId="37" borderId="43" xfId="0" applyNumberFormat="1" applyFont="1" applyFill="1" applyBorder="1" applyAlignment="1">
      <alignment wrapText="1"/>
    </xf>
    <xf numFmtId="4" fontId="25" fillId="37" borderId="38" xfId="0" applyNumberFormat="1" applyFont="1" applyFill="1" applyBorder="1" applyAlignment="1">
      <alignment horizontal="right" wrapText="1" indent="1"/>
    </xf>
    <xf numFmtId="0" fontId="30" fillId="40" borderId="45" xfId="0" applyFont="1" applyFill="1" applyBorder="1" applyAlignment="1">
      <alignment horizontal="center" vertical="center" wrapText="1" indent="1"/>
    </xf>
    <xf numFmtId="0" fontId="25" fillId="37" borderId="15" xfId="0" applyFont="1" applyFill="1" applyBorder="1" applyAlignment="1">
      <alignment horizontal="left" wrapText="1" indent="1"/>
    </xf>
    <xf numFmtId="0" fontId="25" fillId="37" borderId="49" xfId="0" applyFont="1" applyFill="1" applyBorder="1" applyAlignment="1">
      <alignment horizontal="left" wrapText="1" indent="1"/>
    </xf>
    <xf numFmtId="0" fontId="0" fillId="0" borderId="47" xfId="0" applyBorder="1"/>
    <xf numFmtId="4" fontId="25" fillId="37" borderId="51" xfId="0" applyNumberFormat="1" applyFont="1" applyFill="1" applyBorder="1" applyAlignment="1">
      <alignment horizontal="right" wrapText="1" indent="1"/>
    </xf>
    <xf numFmtId="4" fontId="26" fillId="37" borderId="28" xfId="0" applyNumberFormat="1" applyFont="1" applyFill="1" applyBorder="1" applyAlignment="1">
      <alignment horizontal="right" wrapText="1" indent="1"/>
    </xf>
    <xf numFmtId="4" fontId="25" fillId="35" borderId="11" xfId="0" applyNumberFormat="1" applyFont="1" applyFill="1" applyBorder="1" applyAlignment="1">
      <alignment horizontal="right"/>
    </xf>
    <xf numFmtId="4" fontId="25" fillId="0" borderId="11" xfId="0" applyNumberFormat="1" applyFont="1" applyBorder="1" applyAlignment="1">
      <alignment horizontal="right"/>
    </xf>
    <xf numFmtId="0" fontId="26" fillId="0" borderId="37" xfId="0" applyFont="1" applyBorder="1" applyAlignment="1">
      <alignment horizontal="center"/>
    </xf>
    <xf numFmtId="0" fontId="26" fillId="0" borderId="11" xfId="0" applyFont="1" applyBorder="1" applyAlignment="1">
      <alignment horizontal="left" vertical="top"/>
    </xf>
    <xf numFmtId="0" fontId="26" fillId="33" borderId="11" xfId="0" applyFont="1" applyFill="1" applyBorder="1" applyAlignment="1">
      <alignment horizontal="left" vertical="top" wrapText="1" indent="1"/>
    </xf>
    <xf numFmtId="4" fontId="26" fillId="33" borderId="15" xfId="0" applyNumberFormat="1" applyFont="1" applyFill="1" applyBorder="1" applyAlignment="1">
      <alignment wrapText="1"/>
    </xf>
    <xf numFmtId="4" fontId="26" fillId="33" borderId="11" xfId="0" applyNumberFormat="1" applyFont="1" applyFill="1" applyBorder="1" applyAlignment="1">
      <alignment wrapText="1"/>
    </xf>
    <xf numFmtId="4" fontId="26" fillId="33" borderId="38" xfId="0" applyNumberFormat="1" applyFont="1" applyFill="1" applyBorder="1" applyAlignment="1">
      <alignment wrapText="1"/>
    </xf>
    <xf numFmtId="49" fontId="26" fillId="0" borderId="11" xfId="0" applyNumberFormat="1" applyFont="1" applyBorder="1" applyAlignment="1">
      <alignment horizontal="left" vertical="top"/>
    </xf>
    <xf numFmtId="49" fontId="26" fillId="0" borderId="11" xfId="0" applyNumberFormat="1" applyFont="1" applyBorder="1" applyAlignment="1">
      <alignment vertical="top"/>
    </xf>
    <xf numFmtId="0" fontId="26" fillId="0" borderId="39" xfId="0" applyFont="1" applyBorder="1"/>
    <xf numFmtId="0" fontId="26" fillId="0" borderId="17" xfId="0" applyFont="1" applyBorder="1" applyAlignment="1">
      <alignment horizontal="left" vertical="top"/>
    </xf>
    <xf numFmtId="0" fontId="26" fillId="0" borderId="17" xfId="0" applyFont="1" applyBorder="1" applyAlignment="1">
      <alignment vertical="top"/>
    </xf>
    <xf numFmtId="0" fontId="26" fillId="33" borderId="11" xfId="0" applyFont="1" applyFill="1" applyBorder="1" applyAlignment="1">
      <alignment horizontal="left" wrapText="1" indent="1"/>
    </xf>
    <xf numFmtId="4" fontId="26" fillId="33" borderId="15" xfId="0" applyNumberFormat="1" applyFont="1" applyFill="1" applyBorder="1" applyAlignment="1">
      <alignment horizontal="right" wrapText="1" indent="1"/>
    </xf>
    <xf numFmtId="4" fontId="26" fillId="33" borderId="11" xfId="0" applyNumberFormat="1" applyFont="1" applyFill="1" applyBorder="1" applyAlignment="1">
      <alignment horizontal="right" wrapText="1" indent="1"/>
    </xf>
    <xf numFmtId="4" fontId="26" fillId="33" borderId="38" xfId="0" applyNumberFormat="1" applyFont="1" applyFill="1" applyBorder="1" applyAlignment="1">
      <alignment horizontal="right" wrapText="1" indent="1"/>
    </xf>
    <xf numFmtId="0" fontId="25" fillId="39" borderId="37" xfId="0" applyFont="1" applyFill="1" applyBorder="1" applyAlignment="1">
      <alignment horizontal="center"/>
    </xf>
    <xf numFmtId="4" fontId="25" fillId="39" borderId="15" xfId="0" applyNumberFormat="1" applyFont="1" applyFill="1" applyBorder="1" applyAlignment="1">
      <alignment horizontal="right" wrapText="1" indent="1"/>
    </xf>
    <xf numFmtId="4" fontId="25" fillId="39" borderId="11" xfId="0" applyNumberFormat="1" applyFont="1" applyFill="1" applyBorder="1" applyAlignment="1">
      <alignment horizontal="right" wrapText="1" indent="1"/>
    </xf>
    <xf numFmtId="4" fontId="25" fillId="39" borderId="38" xfId="0" applyNumberFormat="1" applyFont="1" applyFill="1" applyBorder="1" applyAlignment="1">
      <alignment horizontal="right" wrapText="1" indent="1"/>
    </xf>
    <xf numFmtId="0" fontId="26" fillId="34" borderId="37" xfId="0" applyFont="1" applyFill="1" applyBorder="1"/>
    <xf numFmtId="49" fontId="26" fillId="34" borderId="11" xfId="0" applyNumberFormat="1" applyFont="1" applyFill="1" applyBorder="1" applyAlignment="1">
      <alignment horizontal="left"/>
    </xf>
    <xf numFmtId="0" fontId="26" fillId="34" borderId="11" xfId="0" applyFont="1" applyFill="1" applyBorder="1"/>
    <xf numFmtId="0" fontId="26" fillId="34" borderId="11" xfId="0" applyFont="1" applyFill="1" applyBorder="1" applyAlignment="1">
      <alignment horizontal="left" wrapText="1" indent="1"/>
    </xf>
    <xf numFmtId="4" fontId="26" fillId="34" borderId="15" xfId="0" applyNumberFormat="1" applyFont="1" applyFill="1" applyBorder="1" applyAlignment="1">
      <alignment horizontal="right" wrapText="1" indent="1"/>
    </xf>
    <xf numFmtId="4" fontId="26" fillId="34" borderId="11" xfId="0" applyNumberFormat="1" applyFont="1" applyFill="1" applyBorder="1" applyAlignment="1">
      <alignment horizontal="right" wrapText="1" indent="1"/>
    </xf>
    <xf numFmtId="4" fontId="26" fillId="34" borderId="38" xfId="0" applyNumberFormat="1" applyFont="1" applyFill="1" applyBorder="1" applyAlignment="1">
      <alignment horizontal="right" wrapText="1" indent="1"/>
    </xf>
    <xf numFmtId="0" fontId="26" fillId="34" borderId="11" xfId="0" applyFont="1" applyFill="1" applyBorder="1" applyAlignment="1">
      <alignment horizontal="left"/>
    </xf>
    <xf numFmtId="4" fontId="25" fillId="38" borderId="41" xfId="0" applyNumberFormat="1" applyFont="1" applyFill="1" applyBorder="1" applyAlignment="1">
      <alignment horizontal="right" wrapText="1" indent="1"/>
    </xf>
    <xf numFmtId="4" fontId="25" fillId="38" borderId="42" xfId="0" applyNumberFormat="1" applyFont="1" applyFill="1" applyBorder="1" applyAlignment="1">
      <alignment horizontal="right" wrapText="1" indent="1"/>
    </xf>
    <xf numFmtId="0" fontId="26" fillId="0" borderId="0" xfId="0" applyFont="1"/>
    <xf numFmtId="0" fontId="26" fillId="0" borderId="0" xfId="0" applyFont="1" applyAlignment="1">
      <alignment horizontal="center"/>
    </xf>
    <xf numFmtId="0" fontId="25" fillId="40" borderId="48" xfId="0" applyFont="1" applyFill="1" applyBorder="1" applyAlignment="1">
      <alignment horizontal="center" vertical="center" wrapText="1" indent="1"/>
    </xf>
    <xf numFmtId="0" fontId="25" fillId="40" borderId="10" xfId="0" applyFont="1" applyFill="1" applyBorder="1" applyAlignment="1">
      <alignment horizontal="center" vertical="center" wrapText="1" indent="1"/>
    </xf>
    <xf numFmtId="0" fontId="25" fillId="40" borderId="24" xfId="0" applyFont="1" applyFill="1" applyBorder="1" applyAlignment="1">
      <alignment horizontal="center" vertical="center" wrapText="1" indent="1"/>
    </xf>
    <xf numFmtId="0" fontId="25" fillId="40" borderId="23" xfId="0" applyFont="1" applyFill="1" applyBorder="1" applyAlignment="1">
      <alignment horizontal="center" vertical="center" wrapText="1"/>
    </xf>
    <xf numFmtId="0" fontId="25" fillId="40" borderId="25" xfId="0" applyFont="1" applyFill="1" applyBorder="1" applyAlignment="1">
      <alignment horizontal="center" vertical="center" wrapText="1"/>
    </xf>
    <xf numFmtId="0" fontId="26" fillId="0" borderId="11" xfId="0" applyFont="1" applyBorder="1" applyAlignment="1">
      <alignment horizontal="center"/>
    </xf>
    <xf numFmtId="49" fontId="26" fillId="0" borderId="11" xfId="0" applyNumberFormat="1" applyFont="1" applyBorder="1" applyAlignment="1">
      <alignment horizontal="center"/>
    </xf>
    <xf numFmtId="0" fontId="26" fillId="33" borderId="16" xfId="0" applyFont="1" applyFill="1" applyBorder="1" applyAlignment="1">
      <alignment horizontal="left" wrapText="1" indent="1"/>
    </xf>
    <xf numFmtId="4" fontId="26" fillId="33" borderId="16" xfId="0" applyNumberFormat="1" applyFont="1" applyFill="1" applyBorder="1" applyAlignment="1">
      <alignment horizontal="right" wrapText="1" indent="1"/>
    </xf>
    <xf numFmtId="4" fontId="26" fillId="33" borderId="28" xfId="0" applyNumberFormat="1" applyFont="1" applyFill="1" applyBorder="1" applyAlignment="1">
      <alignment horizontal="right" wrapText="1" indent="1"/>
    </xf>
    <xf numFmtId="0" fontId="26" fillId="0" borderId="15" xfId="0" applyFont="1" applyBorder="1"/>
    <xf numFmtId="0" fontId="26" fillId="0" borderId="11" xfId="0" applyFont="1" applyBorder="1" applyAlignment="1">
      <alignment horizontal="center" vertical="top"/>
    </xf>
    <xf numFmtId="49" fontId="26" fillId="0" borderId="11" xfId="0" applyNumberFormat="1" applyFont="1" applyBorder="1" applyAlignment="1">
      <alignment horizontal="center" vertical="top"/>
    </xf>
    <xf numFmtId="4" fontId="26" fillId="33" borderId="51" xfId="0" applyNumberFormat="1" applyFont="1" applyFill="1" applyBorder="1" applyAlignment="1">
      <alignment horizontal="right" wrapText="1" indent="1"/>
    </xf>
    <xf numFmtId="0" fontId="26" fillId="0" borderId="49" xfId="0" applyFont="1" applyBorder="1"/>
    <xf numFmtId="0" fontId="26" fillId="0" borderId="17" xfId="0" applyFont="1" applyBorder="1" applyAlignment="1">
      <alignment horizontal="center" vertical="top"/>
    </xf>
    <xf numFmtId="49" fontId="26" fillId="0" borderId="17" xfId="0" applyNumberFormat="1" applyFont="1" applyBorder="1" applyAlignment="1">
      <alignment horizontal="center" vertical="top"/>
    </xf>
    <xf numFmtId="0" fontId="26" fillId="33" borderId="12" xfId="0" applyFont="1" applyFill="1" applyBorder="1" applyAlignment="1">
      <alignment horizontal="left" wrapText="1" indent="1"/>
    </xf>
    <xf numFmtId="0" fontId="26" fillId="33" borderId="17" xfId="0" applyFont="1" applyFill="1" applyBorder="1" applyAlignment="1">
      <alignment horizontal="left" wrapText="1" indent="1"/>
    </xf>
    <xf numFmtId="4" fontId="26" fillId="0" borderId="17" xfId="0" applyNumberFormat="1" applyFont="1" applyBorder="1" applyAlignment="1">
      <alignment horizontal="right" wrapText="1" indent="1"/>
    </xf>
    <xf numFmtId="4" fontId="26" fillId="33" borderId="12" xfId="0" applyNumberFormat="1" applyFont="1" applyFill="1" applyBorder="1" applyAlignment="1">
      <alignment horizontal="right" wrapText="1" indent="1"/>
    </xf>
    <xf numFmtId="4" fontId="26" fillId="33" borderId="52" xfId="0" applyNumberFormat="1" applyFont="1" applyFill="1" applyBorder="1" applyAlignment="1">
      <alignment horizontal="right" wrapText="1" indent="1"/>
    </xf>
    <xf numFmtId="0" fontId="33" fillId="0" borderId="37" xfId="0" applyFont="1" applyBorder="1" applyAlignment="1">
      <alignment horizontal="center"/>
    </xf>
    <xf numFmtId="0" fontId="33" fillId="0" borderId="37" xfId="0" applyFont="1" applyBorder="1"/>
    <xf numFmtId="0" fontId="33" fillId="34" borderId="37" xfId="0" applyFont="1" applyFill="1" applyBorder="1"/>
    <xf numFmtId="0" fontId="33" fillId="0" borderId="0" xfId="0" applyFont="1"/>
    <xf numFmtId="0" fontId="33" fillId="0" borderId="0" xfId="0" applyFont="1" applyAlignment="1">
      <alignment horizontal="center"/>
    </xf>
    <xf numFmtId="0" fontId="33" fillId="0" borderId="15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33" fillId="0" borderId="15" xfId="0" applyFont="1" applyBorder="1"/>
    <xf numFmtId="0" fontId="33" fillId="0" borderId="11" xfId="0" applyFont="1" applyBorder="1" applyAlignment="1">
      <alignment horizontal="center" vertical="top"/>
    </xf>
    <xf numFmtId="0" fontId="33" fillId="0" borderId="49" xfId="0" applyFont="1" applyBorder="1"/>
    <xf numFmtId="0" fontId="33" fillId="0" borderId="17" xfId="0" applyFont="1" applyBorder="1" applyAlignment="1">
      <alignment horizontal="center" vertical="top"/>
    </xf>
    <xf numFmtId="4" fontId="25" fillId="37" borderId="50" xfId="0" applyNumberFormat="1" applyFont="1" applyFill="1" applyBorder="1" applyAlignment="1">
      <alignment horizontal="right" wrapText="1" indent="1"/>
    </xf>
    <xf numFmtId="0" fontId="34" fillId="34" borderId="15" xfId="0" applyFont="1" applyFill="1" applyBorder="1" applyAlignment="1">
      <alignment horizontal="left" wrapText="1" indent="1"/>
    </xf>
    <xf numFmtId="0" fontId="34" fillId="34" borderId="11" xfId="0" applyFont="1" applyFill="1" applyBorder="1" applyAlignment="1">
      <alignment horizontal="center" vertical="top" wrapText="1"/>
    </xf>
    <xf numFmtId="49" fontId="34" fillId="34" borderId="11" xfId="0" applyNumberFormat="1" applyFont="1" applyFill="1" applyBorder="1" applyAlignment="1">
      <alignment horizontal="center" vertical="top" wrapText="1"/>
    </xf>
    <xf numFmtId="0" fontId="34" fillId="34" borderId="16" xfId="0" applyFont="1" applyFill="1" applyBorder="1" applyAlignment="1">
      <alignment horizontal="left" wrapText="1" indent="1"/>
    </xf>
    <xf numFmtId="4" fontId="34" fillId="34" borderId="16" xfId="0" applyNumberFormat="1" applyFont="1" applyFill="1" applyBorder="1" applyAlignment="1">
      <alignment horizontal="right" wrapText="1" indent="1"/>
    </xf>
    <xf numFmtId="4" fontId="34" fillId="34" borderId="51" xfId="0" applyNumberFormat="1" applyFont="1" applyFill="1" applyBorder="1" applyAlignment="1">
      <alignment horizontal="right" wrapText="1" indent="1"/>
    </xf>
    <xf numFmtId="0" fontId="31" fillId="34" borderId="15" xfId="0" applyFont="1" applyFill="1" applyBorder="1" applyAlignment="1">
      <alignment horizontal="left" wrapText="1" indent="1"/>
    </xf>
    <xf numFmtId="0" fontId="32" fillId="0" borderId="0" xfId="0" applyFont="1"/>
    <xf numFmtId="0" fontId="35" fillId="0" borderId="0" xfId="0" applyFont="1" applyAlignment="1">
      <alignment horizontal="left" indent="1"/>
    </xf>
    <xf numFmtId="0" fontId="36" fillId="0" borderId="26" xfId="0" applyFont="1" applyBorder="1" applyAlignment="1">
      <alignment horizontal="center" vertical="center" wrapText="1" indent="1"/>
    </xf>
    <xf numFmtId="0" fontId="38" fillId="42" borderId="27" xfId="0" applyFont="1" applyFill="1" applyBorder="1" applyAlignment="1">
      <alignment horizontal="left" wrapText="1" indent="1"/>
    </xf>
    <xf numFmtId="4" fontId="38" fillId="42" borderId="16" xfId="0" applyNumberFormat="1" applyFont="1" applyFill="1" applyBorder="1" applyAlignment="1">
      <alignment horizontal="right" wrapText="1" indent="1"/>
    </xf>
    <xf numFmtId="0" fontId="38" fillId="33" borderId="27" xfId="0" applyFont="1" applyFill="1" applyBorder="1" applyAlignment="1">
      <alignment horizontal="left" wrapText="1" indent="1"/>
    </xf>
    <xf numFmtId="4" fontId="38" fillId="33" borderId="16" xfId="0" applyNumberFormat="1" applyFont="1" applyFill="1" applyBorder="1" applyAlignment="1">
      <alignment horizontal="right" wrapText="1" indent="1"/>
    </xf>
    <xf numFmtId="0" fontId="37" fillId="43" borderId="27" xfId="0" applyFont="1" applyFill="1" applyBorder="1" applyAlignment="1">
      <alignment horizontal="left" wrapText="1" indent="1"/>
    </xf>
    <xf numFmtId="0" fontId="37" fillId="43" borderId="55" xfId="0" applyFont="1" applyFill="1" applyBorder="1" applyAlignment="1">
      <alignment horizontal="left" wrapText="1" indent="1"/>
    </xf>
    <xf numFmtId="4" fontId="37" fillId="43" borderId="12" xfId="0" applyNumberFormat="1" applyFont="1" applyFill="1" applyBorder="1" applyAlignment="1">
      <alignment horizontal="right" wrapText="1" indent="1"/>
    </xf>
    <xf numFmtId="4" fontId="40" fillId="39" borderId="27" xfId="0" applyNumberFormat="1" applyFont="1" applyFill="1" applyBorder="1" applyAlignment="1">
      <alignment horizontal="left" wrapText="1" indent="1"/>
    </xf>
    <xf numFmtId="4" fontId="40" fillId="39" borderId="16" xfId="0" applyNumberFormat="1" applyFont="1" applyFill="1" applyBorder="1" applyAlignment="1">
      <alignment wrapText="1"/>
    </xf>
    <xf numFmtId="0" fontId="40" fillId="44" borderId="27" xfId="0" applyFont="1" applyFill="1" applyBorder="1" applyAlignment="1">
      <alignment horizontal="left" wrapText="1" indent="1"/>
    </xf>
    <xf numFmtId="4" fontId="40" fillId="44" borderId="16" xfId="0" applyNumberFormat="1" applyFont="1" applyFill="1" applyBorder="1" applyAlignment="1">
      <alignment wrapText="1"/>
    </xf>
    <xf numFmtId="0" fontId="25" fillId="34" borderId="23" xfId="0" applyFont="1" applyFill="1" applyBorder="1" applyAlignment="1">
      <alignment horizontal="center" vertical="center" wrapText="1"/>
    </xf>
    <xf numFmtId="0" fontId="25" fillId="34" borderId="25" xfId="0" applyFont="1" applyFill="1" applyBorder="1" applyAlignment="1">
      <alignment horizontal="center" vertical="center" wrapText="1"/>
    </xf>
    <xf numFmtId="0" fontId="37" fillId="40" borderId="27" xfId="0" applyFont="1" applyFill="1" applyBorder="1" applyAlignment="1">
      <alignment horizontal="left" wrapText="1" indent="1"/>
    </xf>
    <xf numFmtId="0" fontId="37" fillId="40" borderId="16" xfId="0" applyFont="1" applyFill="1" applyBorder="1" applyAlignment="1">
      <alignment horizontal="left" wrapText="1" indent="1"/>
    </xf>
    <xf numFmtId="0" fontId="39" fillId="40" borderId="37" xfId="0" applyFont="1" applyFill="1" applyBorder="1" applyAlignment="1">
      <alignment horizontal="left" indent="1"/>
    </xf>
    <xf numFmtId="0" fontId="38" fillId="37" borderId="27" xfId="0" applyFont="1" applyFill="1" applyBorder="1" applyAlignment="1">
      <alignment horizontal="left" wrapText="1" indent="1"/>
    </xf>
    <xf numFmtId="0" fontId="38" fillId="38" borderId="27" xfId="0" applyFont="1" applyFill="1" applyBorder="1" applyAlignment="1">
      <alignment horizontal="left" wrapText="1" indent="1"/>
    </xf>
    <xf numFmtId="0" fontId="38" fillId="34" borderId="27" xfId="0" applyFont="1" applyFill="1" applyBorder="1" applyAlignment="1">
      <alignment horizontal="left" wrapText="1" indent="1"/>
    </xf>
    <xf numFmtId="4" fontId="38" fillId="34" borderId="16" xfId="0" applyNumberFormat="1" applyFont="1" applyFill="1" applyBorder="1" applyAlignment="1">
      <alignment horizontal="right" wrapText="1" indent="1"/>
    </xf>
    <xf numFmtId="0" fontId="38" fillId="38" borderId="54" xfId="0" applyFont="1" applyFill="1" applyBorder="1" applyAlignment="1">
      <alignment horizontal="left" wrapText="1" indent="1"/>
    </xf>
    <xf numFmtId="0" fontId="38" fillId="34" borderId="16" xfId="0" applyFont="1" applyFill="1" applyBorder="1" applyAlignment="1">
      <alignment horizontal="right" wrapText="1" indent="1"/>
    </xf>
    <xf numFmtId="0" fontId="38" fillId="34" borderId="37" xfId="0" applyFont="1" applyFill="1" applyBorder="1" applyAlignment="1">
      <alignment horizontal="left" wrapText="1" indent="1"/>
    </xf>
    <xf numFmtId="4" fontId="39" fillId="40" borderId="15" xfId="0" applyNumberFormat="1" applyFont="1" applyFill="1" applyBorder="1" applyAlignment="1">
      <alignment horizontal="left" indent="1"/>
    </xf>
    <xf numFmtId="4" fontId="39" fillId="40" borderId="11" xfId="0" applyNumberFormat="1" applyFont="1" applyFill="1" applyBorder="1" applyAlignment="1">
      <alignment horizontal="left" indent="1"/>
    </xf>
    <xf numFmtId="4" fontId="38" fillId="37" borderId="16" xfId="0" applyNumberFormat="1" applyFont="1" applyFill="1" applyBorder="1" applyAlignment="1">
      <alignment wrapText="1"/>
    </xf>
    <xf numFmtId="4" fontId="38" fillId="38" borderId="16" xfId="0" applyNumberFormat="1" applyFont="1" applyFill="1" applyBorder="1" applyAlignment="1">
      <alignment wrapText="1"/>
    </xf>
    <xf numFmtId="4" fontId="38" fillId="34" borderId="16" xfId="0" applyNumberFormat="1" applyFont="1" applyFill="1" applyBorder="1" applyAlignment="1">
      <alignment wrapText="1"/>
    </xf>
    <xf numFmtId="4" fontId="37" fillId="43" borderId="16" xfId="0" applyNumberFormat="1" applyFont="1" applyFill="1" applyBorder="1" applyAlignment="1">
      <alignment wrapText="1"/>
    </xf>
    <xf numFmtId="4" fontId="37" fillId="40" borderId="16" xfId="0" applyNumberFormat="1" applyFont="1" applyFill="1" applyBorder="1" applyAlignment="1">
      <alignment wrapText="1"/>
    </xf>
    <xf numFmtId="4" fontId="38" fillId="38" borderId="12" xfId="0" applyNumberFormat="1" applyFont="1" applyFill="1" applyBorder="1" applyAlignment="1">
      <alignment wrapText="1"/>
    </xf>
    <xf numFmtId="4" fontId="38" fillId="34" borderId="11" xfId="0" applyNumberFormat="1" applyFont="1" applyFill="1" applyBorder="1" applyAlignment="1">
      <alignment wrapText="1"/>
    </xf>
    <xf numFmtId="0" fontId="41" fillId="43" borderId="37" xfId="0" applyFont="1" applyFill="1" applyBorder="1" applyAlignment="1">
      <alignment horizontal="left" indent="1"/>
    </xf>
    <xf numFmtId="4" fontId="41" fillId="43" borderId="15" xfId="0" applyNumberFormat="1" applyFont="1" applyFill="1" applyBorder="1" applyAlignment="1"/>
    <xf numFmtId="4" fontId="41" fillId="43" borderId="11" xfId="0" applyNumberFormat="1" applyFont="1" applyFill="1" applyBorder="1" applyAlignment="1"/>
    <xf numFmtId="0" fontId="36" fillId="0" borderId="56" xfId="0" applyFont="1" applyBorder="1" applyAlignment="1">
      <alignment horizontal="center" vertical="center" wrapText="1" indent="1"/>
    </xf>
    <xf numFmtId="0" fontId="36" fillId="0" borderId="57" xfId="0" applyFont="1" applyBorder="1" applyAlignment="1">
      <alignment horizontal="center" vertical="center" wrapText="1" indent="1"/>
    </xf>
    <xf numFmtId="0" fontId="36" fillId="0" borderId="58" xfId="0" applyFont="1" applyBorder="1" applyAlignment="1">
      <alignment horizontal="center" vertical="center" wrapText="1" indent="1"/>
    </xf>
    <xf numFmtId="4" fontId="38" fillId="33" borderId="19" xfId="0" applyNumberFormat="1" applyFont="1" applyFill="1" applyBorder="1" applyAlignment="1">
      <alignment horizontal="right" wrapText="1" indent="1"/>
    </xf>
    <xf numFmtId="0" fontId="38" fillId="41" borderId="27" xfId="0" applyFont="1" applyFill="1" applyBorder="1" applyAlignment="1">
      <alignment horizontal="left" wrapText="1" indent="1"/>
    </xf>
    <xf numFmtId="4" fontId="38" fillId="41" borderId="16" xfId="0" applyNumberFormat="1" applyFont="1" applyFill="1" applyBorder="1" applyAlignment="1">
      <alignment horizontal="right" wrapText="1" indent="1"/>
    </xf>
    <xf numFmtId="0" fontId="37" fillId="45" borderId="27" xfId="0" applyFont="1" applyFill="1" applyBorder="1" applyAlignment="1">
      <alignment horizontal="left" wrapText="1" indent="1"/>
    </xf>
    <xf numFmtId="4" fontId="37" fillId="45" borderId="16" xfId="0" applyNumberFormat="1" applyFont="1" applyFill="1" applyBorder="1" applyAlignment="1">
      <alignment horizontal="right" wrapText="1" indent="1"/>
    </xf>
    <xf numFmtId="0" fontId="37" fillId="45" borderId="16" xfId="0" applyFont="1" applyFill="1" applyBorder="1" applyAlignment="1">
      <alignment horizontal="right" wrapText="1" indent="1"/>
    </xf>
    <xf numFmtId="0" fontId="38" fillId="34" borderId="29" xfId="0" applyFont="1" applyFill="1" applyBorder="1" applyAlignment="1">
      <alignment horizontal="left" wrapText="1" indent="1"/>
    </xf>
    <xf numFmtId="4" fontId="38" fillId="34" borderId="30" xfId="0" applyNumberFormat="1" applyFont="1" applyFill="1" applyBorder="1" applyAlignment="1">
      <alignment horizontal="right" wrapText="1" indent="1"/>
    </xf>
    <xf numFmtId="4" fontId="38" fillId="33" borderId="19" xfId="0" applyNumberFormat="1" applyFont="1" applyFill="1" applyBorder="1" applyAlignment="1">
      <alignment wrapText="1"/>
    </xf>
    <xf numFmtId="4" fontId="38" fillId="41" borderId="16" xfId="0" applyNumberFormat="1" applyFont="1" applyFill="1" applyBorder="1" applyAlignment="1">
      <alignment wrapText="1"/>
    </xf>
    <xf numFmtId="4" fontId="38" fillId="42" borderId="16" xfId="0" applyNumberFormat="1" applyFont="1" applyFill="1" applyBorder="1" applyAlignment="1">
      <alignment wrapText="1"/>
    </xf>
    <xf numFmtId="4" fontId="38" fillId="33" borderId="16" xfId="0" applyNumberFormat="1" applyFont="1" applyFill="1" applyBorder="1" applyAlignment="1">
      <alignment wrapText="1"/>
    </xf>
    <xf numFmtId="4" fontId="37" fillId="45" borderId="16" xfId="0" applyNumberFormat="1" applyFont="1" applyFill="1" applyBorder="1" applyAlignment="1">
      <alignment wrapText="1"/>
    </xf>
    <xf numFmtId="4" fontId="38" fillId="34" borderId="30" xfId="0" applyNumberFormat="1" applyFont="1" applyFill="1" applyBorder="1" applyAlignment="1">
      <alignment wrapText="1"/>
    </xf>
    <xf numFmtId="0" fontId="36" fillId="0" borderId="22" xfId="0" applyFont="1" applyBorder="1" applyAlignment="1">
      <alignment horizontal="center" vertical="center" wrapText="1" indent="1"/>
    </xf>
    <xf numFmtId="4" fontId="38" fillId="33" borderId="50" xfId="0" applyNumberFormat="1" applyFont="1" applyFill="1" applyBorder="1" applyAlignment="1">
      <alignment wrapText="1"/>
    </xf>
    <xf numFmtId="4" fontId="38" fillId="41" borderId="28" xfId="0" applyNumberFormat="1" applyFont="1" applyFill="1" applyBorder="1" applyAlignment="1">
      <alignment wrapText="1"/>
    </xf>
    <xf numFmtId="4" fontId="38" fillId="42" borderId="28" xfId="0" applyNumberFormat="1" applyFont="1" applyFill="1" applyBorder="1" applyAlignment="1">
      <alignment wrapText="1"/>
    </xf>
    <xf numFmtId="4" fontId="38" fillId="33" borderId="28" xfId="0" applyNumberFormat="1" applyFont="1" applyFill="1" applyBorder="1" applyAlignment="1">
      <alignment wrapText="1"/>
    </xf>
    <xf numFmtId="4" fontId="37" fillId="45" borderId="28" xfId="0" applyNumberFormat="1" applyFont="1" applyFill="1" applyBorder="1" applyAlignment="1">
      <alignment wrapText="1"/>
    </xf>
    <xf numFmtId="4" fontId="38" fillId="34" borderId="28" xfId="0" applyNumberFormat="1" applyFont="1" applyFill="1" applyBorder="1" applyAlignment="1">
      <alignment wrapText="1"/>
    </xf>
    <xf numFmtId="4" fontId="38" fillId="34" borderId="31" xfId="0" applyNumberFormat="1" applyFont="1" applyFill="1" applyBorder="1" applyAlignment="1">
      <alignment wrapText="1"/>
    </xf>
    <xf numFmtId="0" fontId="0" fillId="0" borderId="0" xfId="0" applyBorder="1"/>
    <xf numFmtId="0" fontId="42" fillId="34" borderId="15" xfId="0" applyNumberFormat="1" applyFont="1" applyFill="1" applyBorder="1" applyAlignment="1" applyProtection="1">
      <alignment horizontal="center" vertical="center" wrapText="1"/>
    </xf>
    <xf numFmtId="0" fontId="43" fillId="40" borderId="11" xfId="0" applyNumberFormat="1" applyFont="1" applyFill="1" applyBorder="1" applyAlignment="1" applyProtection="1">
      <alignment horizontal="left" vertical="center" wrapText="1"/>
    </xf>
    <xf numFmtId="0" fontId="44" fillId="34" borderId="11" xfId="0" applyNumberFormat="1" applyFont="1" applyFill="1" applyBorder="1" applyAlignment="1" applyProtection="1">
      <alignment horizontal="left" vertical="center" wrapText="1"/>
    </xf>
    <xf numFmtId="4" fontId="0" fillId="0" borderId="11" xfId="0" applyNumberFormat="1" applyBorder="1"/>
    <xf numFmtId="0" fontId="44" fillId="34" borderId="11" xfId="0" quotePrefix="1" applyFont="1" applyFill="1" applyBorder="1" applyAlignment="1">
      <alignment horizontal="left" vertical="center"/>
    </xf>
    <xf numFmtId="0" fontId="45" fillId="34" borderId="11" xfId="0" quotePrefix="1" applyFont="1" applyFill="1" applyBorder="1" applyAlignment="1">
      <alignment horizontal="left" vertical="center"/>
    </xf>
    <xf numFmtId="0" fontId="45" fillId="34" borderId="11" xfId="0" quotePrefix="1" applyFont="1" applyFill="1" applyBorder="1" applyAlignment="1">
      <alignment horizontal="left" vertical="center" wrapText="1"/>
    </xf>
    <xf numFmtId="0" fontId="43" fillId="40" borderId="11" xfId="0" applyNumberFormat="1" applyFont="1" applyFill="1" applyBorder="1" applyAlignment="1" applyProtection="1">
      <alignment horizontal="left" vertical="center"/>
    </xf>
    <xf numFmtId="0" fontId="43" fillId="40" borderId="11" xfId="0" applyNumberFormat="1" applyFont="1" applyFill="1" applyBorder="1" applyAlignment="1" applyProtection="1">
      <alignment vertical="center" wrapText="1"/>
    </xf>
    <xf numFmtId="0" fontId="44" fillId="34" borderId="11" xfId="0" applyNumberFormat="1" applyFont="1" applyFill="1" applyBorder="1" applyAlignment="1" applyProtection="1">
      <alignment vertical="center" wrapText="1"/>
    </xf>
    <xf numFmtId="0" fontId="42" fillId="34" borderId="34" xfId="0" applyNumberFormat="1" applyFont="1" applyFill="1" applyBorder="1" applyAlignment="1" applyProtection="1">
      <alignment horizontal="center" vertical="center" wrapText="1"/>
    </xf>
    <xf numFmtId="0" fontId="42" fillId="34" borderId="44" xfId="0" applyNumberFormat="1" applyFont="1" applyFill="1" applyBorder="1" applyAlignment="1" applyProtection="1">
      <alignment horizontal="center" vertical="center" wrapText="1"/>
    </xf>
    <xf numFmtId="0" fontId="42" fillId="34" borderId="59" xfId="0" applyNumberFormat="1" applyFont="1" applyFill="1" applyBorder="1" applyAlignment="1" applyProtection="1">
      <alignment horizontal="center" vertical="center" wrapText="1"/>
    </xf>
    <xf numFmtId="0" fontId="42" fillId="34" borderId="37" xfId="0" applyNumberFormat="1" applyFont="1" applyFill="1" applyBorder="1" applyAlignment="1" applyProtection="1">
      <alignment horizontal="center" vertical="center" wrapText="1"/>
    </xf>
    <xf numFmtId="0" fontId="42" fillId="34" borderId="60" xfId="0" applyNumberFormat="1" applyFont="1" applyFill="1" applyBorder="1" applyAlignment="1" applyProtection="1">
      <alignment horizontal="center" vertical="center" wrapText="1"/>
    </xf>
    <xf numFmtId="0" fontId="43" fillId="40" borderId="37" xfId="0" applyNumberFormat="1" applyFont="1" applyFill="1" applyBorder="1" applyAlignment="1" applyProtection="1">
      <alignment horizontal="left" vertical="center" wrapText="1"/>
    </xf>
    <xf numFmtId="0" fontId="43" fillId="34" borderId="37" xfId="0" applyNumberFormat="1" applyFont="1" applyFill="1" applyBorder="1" applyAlignment="1" applyProtection="1">
      <alignment horizontal="left" vertical="center" wrapText="1"/>
    </xf>
    <xf numFmtId="4" fontId="0" fillId="0" borderId="38" xfId="0" applyNumberFormat="1" applyBorder="1"/>
    <xf numFmtId="0" fontId="44" fillId="34" borderId="37" xfId="0" quotePrefix="1" applyFont="1" applyFill="1" applyBorder="1" applyAlignment="1">
      <alignment horizontal="left" vertical="center"/>
    </xf>
    <xf numFmtId="0" fontId="43" fillId="40" borderId="37" xfId="0" applyFont="1" applyFill="1" applyBorder="1" applyAlignment="1">
      <alignment horizontal="left" vertical="center"/>
    </xf>
    <xf numFmtId="0" fontId="44" fillId="34" borderId="37" xfId="0" applyNumberFormat="1" applyFont="1" applyFill="1" applyBorder="1" applyAlignment="1" applyProtection="1">
      <alignment horizontal="left" vertical="center" wrapText="1"/>
    </xf>
    <xf numFmtId="0" fontId="44" fillId="34" borderId="40" xfId="0" applyNumberFormat="1" applyFont="1" applyFill="1" applyBorder="1" applyAlignment="1" applyProtection="1">
      <alignment horizontal="left" vertical="center" wrapText="1"/>
    </xf>
    <xf numFmtId="0" fontId="44" fillId="34" borderId="41" xfId="0" applyNumberFormat="1" applyFont="1" applyFill="1" applyBorder="1" applyAlignment="1" applyProtection="1">
      <alignment horizontal="left" vertical="center" wrapText="1"/>
    </xf>
    <xf numFmtId="0" fontId="45" fillId="34" borderId="41" xfId="0" quotePrefix="1" applyFont="1" applyFill="1" applyBorder="1" applyAlignment="1">
      <alignment horizontal="left" vertical="center"/>
    </xf>
    <xf numFmtId="0" fontId="45" fillId="34" borderId="41" xfId="0" applyFont="1" applyFill="1" applyBorder="1" applyAlignment="1">
      <alignment horizontal="left" vertical="center"/>
    </xf>
    <xf numFmtId="4" fontId="0" fillId="0" borderId="41" xfId="0" applyNumberFormat="1" applyBorder="1"/>
    <xf numFmtId="4" fontId="0" fillId="0" borderId="42" xfId="0" applyNumberFormat="1" applyBorder="1"/>
    <xf numFmtId="4" fontId="16" fillId="40" borderId="11" xfId="0" applyNumberFormat="1" applyFont="1" applyFill="1" applyBorder="1"/>
    <xf numFmtId="4" fontId="16" fillId="40" borderId="38" xfId="0" applyNumberFormat="1" applyFont="1" applyFill="1" applyBorder="1"/>
    <xf numFmtId="0" fontId="36" fillId="0" borderId="61" xfId="0" applyFont="1" applyBorder="1" applyAlignment="1">
      <alignment horizontal="center" vertical="center" wrapText="1" indent="1"/>
    </xf>
    <xf numFmtId="0" fontId="36" fillId="0" borderId="23" xfId="0" applyFont="1" applyBorder="1" applyAlignment="1">
      <alignment horizontal="center" vertical="center" wrapText="1" indent="1"/>
    </xf>
    <xf numFmtId="0" fontId="38" fillId="33" borderId="62" xfId="0" applyFont="1" applyFill="1" applyBorder="1" applyAlignment="1">
      <alignment horizontal="left" wrapText="1" indent="1"/>
    </xf>
    <xf numFmtId="0" fontId="38" fillId="46" borderId="27" xfId="0" applyFont="1" applyFill="1" applyBorder="1" applyAlignment="1">
      <alignment horizontal="left" wrapText="1" indent="1"/>
    </xf>
    <xf numFmtId="0" fontId="38" fillId="47" borderId="27" xfId="0" applyFont="1" applyFill="1" applyBorder="1" applyAlignment="1">
      <alignment horizontal="left" wrapText="1" indent="1"/>
    </xf>
    <xf numFmtId="0" fontId="38" fillId="35" borderId="27" xfId="0" applyFont="1" applyFill="1" applyBorder="1" applyAlignment="1">
      <alignment horizontal="left" wrapText="1" indent="1"/>
    </xf>
    <xf numFmtId="0" fontId="47" fillId="48" borderId="27" xfId="0" applyFont="1" applyFill="1" applyBorder="1" applyAlignment="1">
      <alignment horizontal="left" wrapText="1" indent="1"/>
    </xf>
    <xf numFmtId="0" fontId="37" fillId="49" borderId="27" xfId="0" applyFont="1" applyFill="1" applyBorder="1" applyAlignment="1">
      <alignment horizontal="left" wrapText="1" indent="1"/>
    </xf>
    <xf numFmtId="0" fontId="37" fillId="34" borderId="27" xfId="0" applyFont="1" applyFill="1" applyBorder="1" applyAlignment="1">
      <alignment horizontal="left" wrapText="1" indent="1"/>
    </xf>
    <xf numFmtId="4" fontId="38" fillId="46" borderId="16" xfId="0" applyNumberFormat="1" applyFont="1" applyFill="1" applyBorder="1" applyAlignment="1">
      <alignment wrapText="1"/>
    </xf>
    <xf numFmtId="4" fontId="38" fillId="47" borderId="16" xfId="0" applyNumberFormat="1" applyFont="1" applyFill="1" applyBorder="1" applyAlignment="1">
      <alignment wrapText="1"/>
    </xf>
    <xf numFmtId="4" fontId="38" fillId="35" borderId="16" xfId="0" applyNumberFormat="1" applyFont="1" applyFill="1" applyBorder="1" applyAlignment="1">
      <alignment wrapText="1"/>
    </xf>
    <xf numFmtId="4" fontId="47" fillId="48" borderId="16" xfId="0" applyNumberFormat="1" applyFont="1" applyFill="1" applyBorder="1" applyAlignment="1">
      <alignment wrapText="1"/>
    </xf>
    <xf numFmtId="4" fontId="37" fillId="49" borderId="16" xfId="0" applyNumberFormat="1" applyFont="1" applyFill="1" applyBorder="1" applyAlignment="1">
      <alignment wrapText="1"/>
    </xf>
    <xf numFmtId="4" fontId="37" fillId="34" borderId="16" xfId="0" applyNumberFormat="1" applyFont="1" applyFill="1" applyBorder="1" applyAlignment="1">
      <alignment wrapText="1"/>
    </xf>
    <xf numFmtId="4" fontId="38" fillId="33" borderId="63" xfId="0" applyNumberFormat="1" applyFont="1" applyFill="1" applyBorder="1" applyAlignment="1">
      <alignment wrapText="1"/>
    </xf>
    <xf numFmtId="4" fontId="38" fillId="46" borderId="51" xfId="0" applyNumberFormat="1" applyFont="1" applyFill="1" applyBorder="1" applyAlignment="1">
      <alignment wrapText="1"/>
    </xf>
    <xf numFmtId="4" fontId="38" fillId="47" borderId="51" xfId="0" applyNumberFormat="1" applyFont="1" applyFill="1" applyBorder="1" applyAlignment="1">
      <alignment wrapText="1"/>
    </xf>
    <xf numFmtId="4" fontId="38" fillId="42" borderId="51" xfId="0" applyNumberFormat="1" applyFont="1" applyFill="1" applyBorder="1" applyAlignment="1">
      <alignment wrapText="1"/>
    </xf>
    <xf numFmtId="4" fontId="38" fillId="35" borderId="51" xfId="0" applyNumberFormat="1" applyFont="1" applyFill="1" applyBorder="1" applyAlignment="1">
      <alignment wrapText="1"/>
    </xf>
    <xf numFmtId="4" fontId="38" fillId="33" borderId="51" xfId="0" applyNumberFormat="1" applyFont="1" applyFill="1" applyBorder="1" applyAlignment="1">
      <alignment wrapText="1"/>
    </xf>
    <xf numFmtId="4" fontId="47" fillId="48" borderId="51" xfId="0" applyNumberFormat="1" applyFont="1" applyFill="1" applyBorder="1" applyAlignment="1">
      <alignment wrapText="1"/>
    </xf>
    <xf numFmtId="4" fontId="37" fillId="49" borderId="51" xfId="0" applyNumberFormat="1" applyFont="1" applyFill="1" applyBorder="1" applyAlignment="1">
      <alignment wrapText="1"/>
    </xf>
    <xf numFmtId="4" fontId="38" fillId="34" borderId="51" xfId="0" applyNumberFormat="1" applyFont="1" applyFill="1" applyBorder="1" applyAlignment="1">
      <alignment wrapText="1"/>
    </xf>
    <xf numFmtId="4" fontId="37" fillId="34" borderId="51" xfId="0" applyNumberFormat="1" applyFont="1" applyFill="1" applyBorder="1" applyAlignment="1">
      <alignment wrapText="1"/>
    </xf>
    <xf numFmtId="0" fontId="38" fillId="49" borderId="27" xfId="0" applyFont="1" applyFill="1" applyBorder="1" applyAlignment="1">
      <alignment horizontal="left" wrapText="1" indent="1"/>
    </xf>
    <xf numFmtId="4" fontId="38" fillId="49" borderId="16" xfId="0" applyNumberFormat="1" applyFont="1" applyFill="1" applyBorder="1" applyAlignment="1">
      <alignment wrapText="1"/>
    </xf>
    <xf numFmtId="4" fontId="38" fillId="49" borderId="51" xfId="0" applyNumberFormat="1" applyFont="1" applyFill="1" applyBorder="1" applyAlignment="1">
      <alignment wrapText="1"/>
    </xf>
    <xf numFmtId="0" fontId="38" fillId="48" borderId="27" xfId="0" applyFont="1" applyFill="1" applyBorder="1" applyAlignment="1">
      <alignment horizontal="left" wrapText="1" indent="1"/>
    </xf>
    <xf numFmtId="4" fontId="38" fillId="48" borderId="16" xfId="0" applyNumberFormat="1" applyFont="1" applyFill="1" applyBorder="1" applyAlignment="1">
      <alignment wrapText="1"/>
    </xf>
    <xf numFmtId="4" fontId="38" fillId="48" borderId="51" xfId="0" applyNumberFormat="1" applyFont="1" applyFill="1" applyBorder="1" applyAlignment="1">
      <alignment wrapText="1"/>
    </xf>
    <xf numFmtId="0" fontId="25" fillId="0" borderId="13" xfId="0" applyFont="1" applyBorder="1" applyAlignment="1">
      <alignment horizontal="left" vertical="center" wrapText="1"/>
    </xf>
    <xf numFmtId="0" fontId="25" fillId="0" borderId="14" xfId="0" applyFont="1" applyBorder="1" applyAlignment="1">
      <alignment horizontal="left" vertical="center" wrapText="1"/>
    </xf>
    <xf numFmtId="0" fontId="25" fillId="0" borderId="15" xfId="0" applyFont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5" fillId="35" borderId="13" xfId="0" quotePrefix="1" applyFont="1" applyFill="1" applyBorder="1" applyAlignment="1">
      <alignment horizontal="left" vertical="center" wrapText="1"/>
    </xf>
    <xf numFmtId="0" fontId="26" fillId="35" borderId="14" xfId="0" applyFont="1" applyFill="1" applyBorder="1" applyAlignment="1">
      <alignment vertical="center" wrapText="1"/>
    </xf>
    <xf numFmtId="0" fontId="25" fillId="0" borderId="0" xfId="0" applyFont="1" applyAlignment="1">
      <alignment horizontal="center" vertical="center" wrapText="1"/>
    </xf>
    <xf numFmtId="0" fontId="32" fillId="0" borderId="0" xfId="0" applyFont="1" applyAlignment="1">
      <alignment wrapText="1"/>
    </xf>
    <xf numFmtId="0" fontId="24" fillId="36" borderId="13" xfId="0" applyFont="1" applyFill="1" applyBorder="1" applyAlignment="1">
      <alignment horizontal="left" vertical="center" wrapText="1"/>
    </xf>
    <xf numFmtId="0" fontId="24" fillId="36" borderId="14" xfId="0" applyFont="1" applyFill="1" applyBorder="1" applyAlignment="1">
      <alignment horizontal="left" vertical="center" wrapText="1"/>
    </xf>
    <xf numFmtId="0" fontId="24" fillId="36" borderId="15" xfId="0" applyFont="1" applyFill="1" applyBorder="1" applyAlignment="1">
      <alignment horizontal="left" vertical="center" wrapText="1"/>
    </xf>
    <xf numFmtId="0" fontId="25" fillId="0" borderId="13" xfId="0" quotePrefix="1" applyFont="1" applyBorder="1" applyAlignment="1">
      <alignment horizontal="left" vertical="center" wrapText="1"/>
    </xf>
    <xf numFmtId="0" fontId="26" fillId="0" borderId="14" xfId="0" applyFont="1" applyBorder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2" fillId="0" borderId="0" xfId="0" applyFont="1" applyAlignment="1">
      <alignment wrapText="1"/>
    </xf>
    <xf numFmtId="0" fontId="25" fillId="35" borderId="13" xfId="0" applyFont="1" applyFill="1" applyBorder="1" applyAlignment="1">
      <alignment horizontal="left" vertical="center" wrapText="1"/>
    </xf>
    <xf numFmtId="0" fontId="26" fillId="35" borderId="14" xfId="0" applyFont="1" applyFill="1" applyBorder="1" applyAlignment="1">
      <alignment vertical="center"/>
    </xf>
    <xf numFmtId="0" fontId="26" fillId="0" borderId="14" xfId="0" applyFont="1" applyBorder="1" applyAlignment="1">
      <alignment vertical="center"/>
    </xf>
    <xf numFmtId="0" fontId="25" fillId="0" borderId="13" xfId="0" quotePrefix="1" applyFont="1" applyBorder="1" applyAlignment="1">
      <alignment horizontal="left" vertical="center"/>
    </xf>
    <xf numFmtId="0" fontId="24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5" fillId="0" borderId="0" xfId="0" applyFont="1" applyAlignment="1">
      <alignment horizontal="center" wrapText="1"/>
    </xf>
    <xf numFmtId="0" fontId="35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5" fillId="38" borderId="53" xfId="0" applyFont="1" applyFill="1" applyBorder="1" applyAlignment="1">
      <alignment horizontal="center" wrapText="1"/>
    </xf>
    <xf numFmtId="0" fontId="25" fillId="38" borderId="41" xfId="0" applyFont="1" applyFill="1" applyBorder="1" applyAlignment="1">
      <alignment horizontal="center" wrapText="1"/>
    </xf>
    <xf numFmtId="0" fontId="25" fillId="37" borderId="35" xfId="0" applyFont="1" applyFill="1" applyBorder="1" applyAlignment="1">
      <alignment horizontal="left"/>
    </xf>
    <xf numFmtId="0" fontId="25" fillId="37" borderId="36" xfId="0" applyFont="1" applyFill="1" applyBorder="1" applyAlignment="1">
      <alignment horizontal="left"/>
    </xf>
    <xf numFmtId="0" fontId="25" fillId="37" borderId="44" xfId="0" applyFont="1" applyFill="1" applyBorder="1" applyAlignment="1">
      <alignment horizontal="left"/>
    </xf>
    <xf numFmtId="0" fontId="25" fillId="37" borderId="13" xfId="0" applyFont="1" applyFill="1" applyBorder="1" applyAlignment="1">
      <alignment horizontal="left"/>
    </xf>
    <xf numFmtId="0" fontId="25" fillId="37" borderId="14" xfId="0" applyFont="1" applyFill="1" applyBorder="1" applyAlignment="1">
      <alignment horizontal="left"/>
    </xf>
    <xf numFmtId="0" fontId="25" fillId="37" borderId="15" xfId="0" applyFont="1" applyFill="1" applyBorder="1" applyAlignment="1">
      <alignment horizontal="left"/>
    </xf>
    <xf numFmtId="0" fontId="25" fillId="38" borderId="40" xfId="0" applyFont="1" applyFill="1" applyBorder="1" applyAlignment="1">
      <alignment horizontal="center" wrapText="1"/>
    </xf>
    <xf numFmtId="0" fontId="25" fillId="38" borderId="46" xfId="0" applyFont="1" applyFill="1" applyBorder="1" applyAlignment="1">
      <alignment horizontal="center" wrapText="1"/>
    </xf>
    <xf numFmtId="0" fontId="25" fillId="39" borderId="13" xfId="0" applyFont="1" applyFill="1" applyBorder="1" applyAlignment="1">
      <alignment horizontal="left"/>
    </xf>
    <xf numFmtId="0" fontId="25" fillId="39" borderId="14" xfId="0" applyFont="1" applyFill="1" applyBorder="1" applyAlignment="1">
      <alignment horizontal="left"/>
    </xf>
    <xf numFmtId="0" fontId="25" fillId="39" borderId="15" xfId="0" applyFont="1" applyFill="1" applyBorder="1" applyAlignment="1">
      <alignment horizontal="left"/>
    </xf>
    <xf numFmtId="0" fontId="28" fillId="0" borderId="0" xfId="0" applyFont="1" applyAlignment="1">
      <alignment horizontal="center" wrapText="1"/>
    </xf>
    <xf numFmtId="0" fontId="46" fillId="0" borderId="0" xfId="0" applyFont="1" applyAlignment="1">
      <alignment horizontal="center" wrapText="1"/>
    </xf>
    <xf numFmtId="0" fontId="39" fillId="0" borderId="0" xfId="0" applyFont="1" applyAlignment="1">
      <alignment horizontal="center"/>
    </xf>
    <xf numFmtId="0" fontId="39" fillId="0" borderId="0" xfId="0" applyFont="1" applyAlignment="1">
      <alignment horizontal="center" wrapText="1"/>
    </xf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E1:O33"/>
  <sheetViews>
    <sheetView tabSelected="1" workbookViewId="0">
      <selection activeCell="O7" sqref="O7"/>
    </sheetView>
  </sheetViews>
  <sheetFormatPr defaultRowHeight="15" x14ac:dyDescent="0.25"/>
  <cols>
    <col min="9" max="9" width="16.7109375" customWidth="1"/>
    <col min="10" max="10" width="15" customWidth="1"/>
    <col min="11" max="11" width="13" customWidth="1"/>
    <col min="12" max="12" width="13.7109375" customWidth="1"/>
    <col min="13" max="13" width="13.5703125" customWidth="1"/>
  </cols>
  <sheetData>
    <row r="1" spans="5:15" x14ac:dyDescent="0.25">
      <c r="G1" s="257"/>
      <c r="H1" s="258"/>
      <c r="I1" s="258"/>
      <c r="J1" s="258"/>
      <c r="K1" s="258"/>
    </row>
    <row r="2" spans="5:15" x14ac:dyDescent="0.25">
      <c r="G2" s="258"/>
      <c r="H2" s="258"/>
      <c r="I2" s="258"/>
      <c r="J2" s="258"/>
      <c r="K2" s="258"/>
    </row>
    <row r="4" spans="5:15" ht="15.75" x14ac:dyDescent="0.25">
      <c r="E4" s="268" t="s">
        <v>42</v>
      </c>
      <c r="F4" s="268"/>
      <c r="G4" s="268"/>
      <c r="H4" s="268"/>
      <c r="I4" s="268"/>
      <c r="J4" s="268"/>
      <c r="K4" s="268"/>
      <c r="L4" s="268"/>
      <c r="M4" s="268"/>
    </row>
    <row r="5" spans="5:15" ht="18" x14ac:dyDescent="0.25">
      <c r="E5" s="1"/>
      <c r="F5" s="1"/>
      <c r="G5" s="1"/>
      <c r="H5" s="1"/>
      <c r="I5" s="1"/>
      <c r="J5" s="1"/>
      <c r="K5" s="1"/>
      <c r="L5" s="1"/>
      <c r="M5" s="1"/>
    </row>
    <row r="6" spans="5:15" ht="15.75" x14ac:dyDescent="0.25">
      <c r="E6" s="268" t="s">
        <v>0</v>
      </c>
      <c r="F6" s="268"/>
      <c r="G6" s="268"/>
      <c r="H6" s="268"/>
      <c r="I6" s="268"/>
      <c r="J6" s="268"/>
      <c r="K6" s="269"/>
      <c r="L6" s="269"/>
      <c r="M6" s="269"/>
    </row>
    <row r="7" spans="5:15" ht="18" x14ac:dyDescent="0.25">
      <c r="E7" s="1"/>
      <c r="F7" s="1"/>
      <c r="G7" s="1"/>
      <c r="H7" s="1"/>
      <c r="I7" s="1"/>
      <c r="J7" s="1"/>
      <c r="K7" s="2"/>
      <c r="L7" s="2"/>
      <c r="M7" s="2"/>
    </row>
    <row r="8" spans="5:15" ht="15.75" x14ac:dyDescent="0.25">
      <c r="E8" s="268" t="s">
        <v>43</v>
      </c>
      <c r="F8" s="270"/>
      <c r="G8" s="270"/>
      <c r="H8" s="270"/>
      <c r="I8" s="270"/>
      <c r="J8" s="270"/>
      <c r="K8" s="270"/>
      <c r="L8" s="270"/>
      <c r="M8" s="270"/>
    </row>
    <row r="9" spans="5:15" ht="18" x14ac:dyDescent="0.25">
      <c r="E9" s="3"/>
      <c r="F9" s="4"/>
      <c r="G9" s="4"/>
      <c r="H9" s="4"/>
      <c r="I9" s="5"/>
      <c r="J9" s="6"/>
      <c r="K9" s="6"/>
      <c r="L9" s="6"/>
      <c r="M9" s="6"/>
    </row>
    <row r="10" spans="5:15" ht="60" x14ac:dyDescent="0.25">
      <c r="E10" s="8"/>
      <c r="F10" s="9"/>
      <c r="G10" s="9"/>
      <c r="H10" s="10"/>
      <c r="I10" s="11"/>
      <c r="J10" s="12" t="s">
        <v>63</v>
      </c>
      <c r="K10" s="12" t="s">
        <v>64</v>
      </c>
      <c r="L10" s="12" t="s">
        <v>81</v>
      </c>
      <c r="M10" s="12" t="s">
        <v>66</v>
      </c>
    </row>
    <row r="11" spans="5:15" x14ac:dyDescent="0.25">
      <c r="E11" s="271" t="s">
        <v>44</v>
      </c>
      <c r="F11" s="260"/>
      <c r="G11" s="260"/>
      <c r="H11" s="260"/>
      <c r="I11" s="272"/>
      <c r="J11" s="56">
        <f>SUM(J12:J13)</f>
        <v>2137116.2200000002</v>
      </c>
      <c r="K11" s="56">
        <f t="shared" ref="K11:K13" si="0">L11-J11</f>
        <v>144487.65999999968</v>
      </c>
      <c r="L11" s="56">
        <f>L12+L13</f>
        <v>2281603.88</v>
      </c>
      <c r="M11" s="56">
        <f t="shared" ref="M11:M13" si="1">L11/J11*100</f>
        <v>106.7608704967856</v>
      </c>
      <c r="O11" s="7"/>
    </row>
    <row r="12" spans="5:15" x14ac:dyDescent="0.25">
      <c r="E12" s="254" t="s">
        <v>3</v>
      </c>
      <c r="F12" s="267"/>
      <c r="G12" s="267"/>
      <c r="H12" s="267"/>
      <c r="I12" s="273"/>
      <c r="J12" s="57">
        <v>2136876.2200000002</v>
      </c>
      <c r="K12" s="57">
        <f t="shared" si="0"/>
        <v>144487.65999999968</v>
      </c>
      <c r="L12" s="57">
        <v>2281363.88</v>
      </c>
      <c r="M12" s="57">
        <f t="shared" si="1"/>
        <v>106.76162983366437</v>
      </c>
      <c r="O12" s="7"/>
    </row>
    <row r="13" spans="5:15" x14ac:dyDescent="0.25">
      <c r="E13" s="274" t="s">
        <v>17</v>
      </c>
      <c r="F13" s="273"/>
      <c r="G13" s="273"/>
      <c r="H13" s="273"/>
      <c r="I13" s="273"/>
      <c r="J13" s="57">
        <v>240</v>
      </c>
      <c r="K13" s="57">
        <f t="shared" si="0"/>
        <v>0</v>
      </c>
      <c r="L13" s="57">
        <v>240</v>
      </c>
      <c r="M13" s="57">
        <f t="shared" si="1"/>
        <v>100</v>
      </c>
      <c r="O13" s="7"/>
    </row>
    <row r="14" spans="5:15" x14ac:dyDescent="0.25">
      <c r="E14" s="15" t="s">
        <v>45</v>
      </c>
      <c r="F14" s="13"/>
      <c r="G14" s="13"/>
      <c r="H14" s="13"/>
      <c r="I14" s="13"/>
      <c r="J14" s="56">
        <f>SUM(J15:J16)</f>
        <v>2278803.71</v>
      </c>
      <c r="K14" s="56">
        <f>L14-J14</f>
        <v>144487.66000000015</v>
      </c>
      <c r="L14" s="56">
        <f>SUM(L15:L16)</f>
        <v>2423291.37</v>
      </c>
      <c r="M14" s="56">
        <f>L14/J14*100</f>
        <v>106.34050486077189</v>
      </c>
      <c r="O14" s="7"/>
    </row>
    <row r="15" spans="5:15" x14ac:dyDescent="0.25">
      <c r="E15" s="266" t="s">
        <v>46</v>
      </c>
      <c r="F15" s="267"/>
      <c r="G15" s="267"/>
      <c r="H15" s="267"/>
      <c r="I15" s="267"/>
      <c r="J15" s="57">
        <v>2082206.24</v>
      </c>
      <c r="K15" s="57">
        <f>L15-J15</f>
        <v>129237.65999999992</v>
      </c>
      <c r="L15" s="57">
        <v>2211443.9</v>
      </c>
      <c r="M15" s="57">
        <f>L15/J15*100</f>
        <v>106.20676556996582</v>
      </c>
      <c r="O15" s="7"/>
    </row>
    <row r="16" spans="5:15" x14ac:dyDescent="0.25">
      <c r="E16" s="274" t="s">
        <v>47</v>
      </c>
      <c r="F16" s="273"/>
      <c r="G16" s="273"/>
      <c r="H16" s="273"/>
      <c r="I16" s="273"/>
      <c r="J16" s="57">
        <v>196597.47</v>
      </c>
      <c r="K16" s="57">
        <f>L16-J16</f>
        <v>15250</v>
      </c>
      <c r="L16" s="57">
        <v>211847.47</v>
      </c>
      <c r="M16" s="57">
        <f>L16/J16*100</f>
        <v>107.75696655709761</v>
      </c>
      <c r="O16" s="7"/>
    </row>
    <row r="17" spans="5:15" x14ac:dyDescent="0.25">
      <c r="E17" s="259" t="s">
        <v>48</v>
      </c>
      <c r="F17" s="260"/>
      <c r="G17" s="260"/>
      <c r="H17" s="260"/>
      <c r="I17" s="260"/>
      <c r="J17" s="56">
        <f>J11-J14</f>
        <v>-141687.48999999976</v>
      </c>
      <c r="K17" s="56">
        <f t="shared" ref="K17" si="2">SUM(K11-K14)</f>
        <v>-4.6566128730773926E-10</v>
      </c>
      <c r="L17" s="56">
        <f>L11-L14</f>
        <v>-141687.49000000022</v>
      </c>
      <c r="M17" s="56">
        <f>L17/J17*100</f>
        <v>100.00000000000033</v>
      </c>
      <c r="O17" s="7"/>
    </row>
    <row r="18" spans="5:15" x14ac:dyDescent="0.25">
      <c r="E18" s="16"/>
      <c r="F18" s="17"/>
      <c r="G18" s="17"/>
      <c r="H18" s="17"/>
      <c r="I18" s="17"/>
      <c r="J18" s="18"/>
      <c r="K18" s="18"/>
      <c r="L18" s="18"/>
      <c r="M18" s="18"/>
      <c r="O18" s="7"/>
    </row>
    <row r="19" spans="5:15" x14ac:dyDescent="0.25">
      <c r="E19" s="275" t="s">
        <v>49</v>
      </c>
      <c r="F19" s="276"/>
      <c r="G19" s="276"/>
      <c r="H19" s="276"/>
      <c r="I19" s="276"/>
      <c r="J19" s="276"/>
      <c r="K19" s="276"/>
      <c r="L19" s="276"/>
      <c r="M19" s="276"/>
      <c r="O19" s="7"/>
    </row>
    <row r="20" spans="5:15" x14ac:dyDescent="0.25">
      <c r="E20" s="16"/>
      <c r="F20" s="17"/>
      <c r="G20" s="17"/>
      <c r="H20" s="17"/>
      <c r="I20" s="17"/>
      <c r="J20" s="18"/>
      <c r="K20" s="18"/>
      <c r="L20" s="18"/>
      <c r="M20" s="18"/>
      <c r="O20" s="7"/>
    </row>
    <row r="21" spans="5:15" ht="60" x14ac:dyDescent="0.25">
      <c r="E21" s="8"/>
      <c r="F21" s="9"/>
      <c r="G21" s="9"/>
      <c r="H21" s="10"/>
      <c r="I21" s="11"/>
      <c r="J21" s="12" t="s">
        <v>63</v>
      </c>
      <c r="K21" s="12" t="s">
        <v>64</v>
      </c>
      <c r="L21" s="12" t="s">
        <v>81</v>
      </c>
      <c r="M21" s="12" t="s">
        <v>66</v>
      </c>
      <c r="O21" s="7"/>
    </row>
    <row r="22" spans="5:15" ht="27" customHeight="1" x14ac:dyDescent="0.25">
      <c r="E22" s="254" t="s">
        <v>50</v>
      </c>
      <c r="F22" s="255"/>
      <c r="G22" s="255"/>
      <c r="H22" s="255"/>
      <c r="I22" s="256"/>
      <c r="J22" s="19">
        <v>60000</v>
      </c>
      <c r="K22" s="19">
        <f>L22-J22</f>
        <v>0</v>
      </c>
      <c r="L22" s="19">
        <v>60000</v>
      </c>
      <c r="M22" s="19">
        <f>L22/J22*100</f>
        <v>100</v>
      </c>
      <c r="O22" s="7"/>
    </row>
    <row r="23" spans="5:15" ht="28.5" customHeight="1" x14ac:dyDescent="0.25">
      <c r="E23" s="254" t="s">
        <v>51</v>
      </c>
      <c r="F23" s="267"/>
      <c r="G23" s="267"/>
      <c r="H23" s="267"/>
      <c r="I23" s="267"/>
      <c r="J23" s="19">
        <v>60000</v>
      </c>
      <c r="K23" s="19">
        <f>L23-J23</f>
        <v>0</v>
      </c>
      <c r="L23" s="19">
        <v>60000</v>
      </c>
      <c r="M23" s="19">
        <f>L23/J23*100</f>
        <v>100</v>
      </c>
      <c r="O23" s="7"/>
    </row>
    <row r="24" spans="5:15" x14ac:dyDescent="0.25">
      <c r="E24" s="259" t="s">
        <v>52</v>
      </c>
      <c r="F24" s="260"/>
      <c r="G24" s="260"/>
      <c r="H24" s="260"/>
      <c r="I24" s="260"/>
      <c r="J24" s="20">
        <v>0</v>
      </c>
      <c r="K24" s="20">
        <v>0</v>
      </c>
      <c r="L24" s="20">
        <v>0</v>
      </c>
      <c r="M24" s="20">
        <v>0</v>
      </c>
      <c r="O24" s="7"/>
    </row>
    <row r="25" spans="5:15" x14ac:dyDescent="0.25">
      <c r="E25" s="21"/>
      <c r="F25" s="17"/>
      <c r="G25" s="17"/>
      <c r="H25" s="17"/>
      <c r="I25" s="17"/>
      <c r="J25" s="18"/>
      <c r="K25" s="18"/>
      <c r="L25" s="18"/>
      <c r="M25" s="18"/>
      <c r="O25" s="7"/>
    </row>
    <row r="26" spans="5:15" x14ac:dyDescent="0.25">
      <c r="E26" s="261" t="s">
        <v>77</v>
      </c>
      <c r="F26" s="262"/>
      <c r="G26" s="262"/>
      <c r="H26" s="262"/>
      <c r="I26" s="262"/>
      <c r="J26" s="262"/>
      <c r="K26" s="262"/>
      <c r="L26" s="262"/>
      <c r="M26" s="262"/>
      <c r="O26" s="7"/>
    </row>
    <row r="27" spans="5:15" x14ac:dyDescent="0.25">
      <c r="E27" s="21"/>
      <c r="F27" s="17"/>
      <c r="G27" s="17"/>
      <c r="H27" s="17"/>
      <c r="I27" s="17"/>
      <c r="J27" s="18"/>
      <c r="K27" s="18"/>
      <c r="L27" s="18"/>
      <c r="M27" s="18"/>
      <c r="O27" s="7"/>
    </row>
    <row r="28" spans="5:15" ht="60" x14ac:dyDescent="0.25">
      <c r="E28" s="8"/>
      <c r="F28" s="9"/>
      <c r="G28" s="9"/>
      <c r="H28" s="10"/>
      <c r="I28" s="11"/>
      <c r="J28" s="12" t="s">
        <v>63</v>
      </c>
      <c r="K28" s="12" t="s">
        <v>64</v>
      </c>
      <c r="L28" s="12" t="s">
        <v>65</v>
      </c>
      <c r="M28" s="12" t="s">
        <v>66</v>
      </c>
      <c r="O28" s="7"/>
    </row>
    <row r="29" spans="5:15" ht="37.5" customHeight="1" x14ac:dyDescent="0.25">
      <c r="E29" s="263" t="s">
        <v>67</v>
      </c>
      <c r="F29" s="264"/>
      <c r="G29" s="264"/>
      <c r="H29" s="264"/>
      <c r="I29" s="265"/>
      <c r="J29" s="22">
        <v>141687.49</v>
      </c>
      <c r="K29" s="22">
        <f>L29-J29</f>
        <v>0</v>
      </c>
      <c r="L29" s="22">
        <v>141687.49</v>
      </c>
      <c r="M29" s="42">
        <v>0</v>
      </c>
      <c r="O29" s="7"/>
    </row>
    <row r="30" spans="5:15" x14ac:dyDescent="0.25">
      <c r="O30" s="7"/>
    </row>
    <row r="31" spans="5:15" x14ac:dyDescent="0.25">
      <c r="O31" s="7"/>
    </row>
    <row r="32" spans="5:15" x14ac:dyDescent="0.25">
      <c r="E32" s="266" t="s">
        <v>53</v>
      </c>
      <c r="F32" s="267"/>
      <c r="G32" s="267"/>
      <c r="H32" s="267"/>
      <c r="I32" s="267"/>
      <c r="J32" s="14">
        <v>0</v>
      </c>
      <c r="K32" s="14">
        <f>K17+K24+K29</f>
        <v>-4.6566128730773926E-10</v>
      </c>
      <c r="L32" s="14">
        <f>L17+L24+L29</f>
        <v>-2.3283064365386963E-10</v>
      </c>
      <c r="M32" s="14">
        <v>0</v>
      </c>
      <c r="O32" s="7"/>
    </row>
    <row r="33" spans="5:13" x14ac:dyDescent="0.25">
      <c r="E33" s="23"/>
      <c r="F33" s="24"/>
      <c r="G33" s="24"/>
      <c r="H33" s="24"/>
      <c r="I33" s="24"/>
      <c r="J33" s="25"/>
      <c r="K33" s="25"/>
      <c r="L33" s="25"/>
      <c r="M33" s="25"/>
    </row>
  </sheetData>
  <mergeCells count="17">
    <mergeCell ref="E32:I32"/>
    <mergeCell ref="E23:I23"/>
    <mergeCell ref="E4:M4"/>
    <mergeCell ref="E6:M6"/>
    <mergeCell ref="E8:M8"/>
    <mergeCell ref="E11:I11"/>
    <mergeCell ref="E12:I12"/>
    <mergeCell ref="E13:I13"/>
    <mergeCell ref="E15:I15"/>
    <mergeCell ref="E16:I16"/>
    <mergeCell ref="E17:I17"/>
    <mergeCell ref="E19:M19"/>
    <mergeCell ref="E22:I22"/>
    <mergeCell ref="G1:K2"/>
    <mergeCell ref="E24:I24"/>
    <mergeCell ref="E26:M26"/>
    <mergeCell ref="E29:I29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topLeftCell="A37" workbookViewId="0">
      <selection activeCell="G52" sqref="G52:H61"/>
    </sheetView>
  </sheetViews>
  <sheetFormatPr defaultRowHeight="15" x14ac:dyDescent="0.25"/>
  <cols>
    <col min="1" max="1" width="49.5703125" customWidth="1"/>
    <col min="2" max="2" width="19.85546875" customWidth="1"/>
    <col min="3" max="3" width="21" customWidth="1"/>
    <col min="4" max="4" width="18.140625" customWidth="1"/>
    <col min="5" max="5" width="14.5703125" customWidth="1"/>
    <col min="6" max="6" width="13.42578125" customWidth="1"/>
    <col min="7" max="7" width="17.140625" customWidth="1"/>
  </cols>
  <sheetData>
    <row r="1" spans="1:7" x14ac:dyDescent="0.25">
      <c r="A1" s="277" t="s">
        <v>82</v>
      </c>
      <c r="B1" s="277"/>
      <c r="C1" s="277"/>
      <c r="D1" s="277"/>
      <c r="E1" s="277"/>
    </row>
    <row r="2" spans="1:7" x14ac:dyDescent="0.25">
      <c r="A2" s="277" t="s">
        <v>83</v>
      </c>
      <c r="B2" s="277"/>
      <c r="C2" s="277"/>
      <c r="D2" s="277"/>
      <c r="E2" s="277"/>
    </row>
    <row r="3" spans="1:7" x14ac:dyDescent="0.25">
      <c r="A3" s="131"/>
      <c r="B3" s="131"/>
      <c r="C3" s="131"/>
      <c r="D3" s="131"/>
      <c r="E3" s="131"/>
    </row>
    <row r="4" spans="1:7" x14ac:dyDescent="0.25">
      <c r="A4" s="131"/>
      <c r="B4" s="131"/>
      <c r="C4" s="131"/>
      <c r="D4" s="131"/>
      <c r="E4" s="131"/>
    </row>
    <row r="5" spans="1:7" x14ac:dyDescent="0.25">
      <c r="A5" s="278" t="s">
        <v>151</v>
      </c>
      <c r="B5" s="278"/>
      <c r="C5" s="278"/>
      <c r="D5" s="278"/>
      <c r="E5" s="278"/>
    </row>
    <row r="6" spans="1:7" ht="15.75" thickBot="1" x14ac:dyDescent="0.3">
      <c r="A6" s="131"/>
      <c r="B6" s="131"/>
      <c r="C6" s="131"/>
      <c r="D6" s="131"/>
      <c r="E6" s="131"/>
    </row>
    <row r="7" spans="1:7" ht="30.75" thickBot="1" x14ac:dyDescent="0.3">
      <c r="A7" s="132" t="s">
        <v>4</v>
      </c>
      <c r="B7" s="144" t="s">
        <v>63</v>
      </c>
      <c r="C7" s="144" t="s">
        <v>64</v>
      </c>
      <c r="D7" s="144" t="s">
        <v>81</v>
      </c>
      <c r="E7" s="145" t="s">
        <v>66</v>
      </c>
    </row>
    <row r="8" spans="1:7" x14ac:dyDescent="0.25">
      <c r="A8" s="146" t="s">
        <v>2</v>
      </c>
      <c r="B8" s="147"/>
      <c r="C8" s="147"/>
      <c r="D8" s="147"/>
      <c r="E8" s="147"/>
    </row>
    <row r="9" spans="1:7" x14ac:dyDescent="0.25">
      <c r="A9" s="149" t="s">
        <v>84</v>
      </c>
      <c r="B9" s="158">
        <f>B10+B12+B14+B17</f>
        <v>2136876.2199999997</v>
      </c>
      <c r="C9" s="158">
        <f>C10+C12+C14+C17</f>
        <v>144487.65999999992</v>
      </c>
      <c r="D9" s="158">
        <f>D10+D12+D14+D17</f>
        <v>2281363.88</v>
      </c>
      <c r="E9" s="158">
        <f>D9/B9*100</f>
        <v>106.7616298336644</v>
      </c>
      <c r="G9" s="298"/>
    </row>
    <row r="10" spans="1:7" ht="26.25" x14ac:dyDescent="0.25">
      <c r="A10" s="150" t="s">
        <v>15</v>
      </c>
      <c r="B10" s="159">
        <f>B11</f>
        <v>1764754.22</v>
      </c>
      <c r="C10" s="159">
        <f>C11</f>
        <v>139615.90999999992</v>
      </c>
      <c r="D10" s="159">
        <f>D11</f>
        <v>1904370.13</v>
      </c>
      <c r="E10" s="159">
        <f>D10/B10*100</f>
        <v>107.91135153086644</v>
      </c>
      <c r="G10" s="298"/>
    </row>
    <row r="11" spans="1:7" ht="45.75" customHeight="1" x14ac:dyDescent="0.25">
      <c r="A11" s="151" t="s">
        <v>85</v>
      </c>
      <c r="B11" s="160">
        <v>1764754.22</v>
      </c>
      <c r="C11" s="160">
        <f>D11-B11</f>
        <v>139615.90999999992</v>
      </c>
      <c r="D11" s="160">
        <v>1904370.13</v>
      </c>
      <c r="E11" s="160">
        <f>D11/B11*100</f>
        <v>107.91135153086644</v>
      </c>
      <c r="G11" s="298"/>
    </row>
    <row r="12" spans="1:7" ht="26.25" x14ac:dyDescent="0.25">
      <c r="A12" s="150" t="s">
        <v>14</v>
      </c>
      <c r="B12" s="159">
        <f>B13</f>
        <v>153050</v>
      </c>
      <c r="C12" s="159">
        <f>C13</f>
        <v>0</v>
      </c>
      <c r="D12" s="159">
        <f>D13</f>
        <v>153050</v>
      </c>
      <c r="E12" s="159">
        <f>E13</f>
        <v>100</v>
      </c>
      <c r="G12" s="298"/>
    </row>
    <row r="13" spans="1:7" x14ac:dyDescent="0.25">
      <c r="A13" s="151" t="s">
        <v>86</v>
      </c>
      <c r="B13" s="160">
        <v>153050</v>
      </c>
      <c r="C13" s="160">
        <f>D13-B13</f>
        <v>0</v>
      </c>
      <c r="D13" s="160">
        <v>153050</v>
      </c>
      <c r="E13" s="160">
        <f>D13/B13*100</f>
        <v>100</v>
      </c>
      <c r="G13" s="298"/>
    </row>
    <row r="14" spans="1:7" ht="39" x14ac:dyDescent="0.25">
      <c r="A14" s="150" t="s">
        <v>11</v>
      </c>
      <c r="B14" s="159">
        <f>B15+B16</f>
        <v>16532</v>
      </c>
      <c r="C14" s="159">
        <f>C15+C16</f>
        <v>5000</v>
      </c>
      <c r="D14" s="159">
        <f>D15+D16</f>
        <v>21532</v>
      </c>
      <c r="E14" s="159">
        <f>D14/B14*100</f>
        <v>130.24437454633437</v>
      </c>
      <c r="G14" s="298"/>
    </row>
    <row r="15" spans="1:7" ht="26.25" x14ac:dyDescent="0.25">
      <c r="A15" s="151" t="s">
        <v>87</v>
      </c>
      <c r="B15" s="160">
        <v>15000</v>
      </c>
      <c r="C15" s="160">
        <f>D15-B15</f>
        <v>5000</v>
      </c>
      <c r="D15" s="160">
        <v>20000</v>
      </c>
      <c r="E15" s="160">
        <f>D15/B15*100</f>
        <v>133.33333333333331</v>
      </c>
      <c r="G15" s="298"/>
    </row>
    <row r="16" spans="1:7" ht="26.25" x14ac:dyDescent="0.25">
      <c r="A16" s="151" t="s">
        <v>121</v>
      </c>
      <c r="B16" s="160">
        <v>1532</v>
      </c>
      <c r="C16" s="160">
        <f>D16-B16</f>
        <v>0</v>
      </c>
      <c r="D16" s="160">
        <v>1532</v>
      </c>
      <c r="E16" s="160">
        <f>D16/B16*100</f>
        <v>100</v>
      </c>
      <c r="G16" s="298"/>
    </row>
    <row r="17" spans="1:7" ht="26.25" x14ac:dyDescent="0.25">
      <c r="A17" s="150" t="s">
        <v>6</v>
      </c>
      <c r="B17" s="159">
        <f>B18</f>
        <v>202540</v>
      </c>
      <c r="C17" s="159">
        <f t="shared" ref="C17:E17" si="0">C18</f>
        <v>-128.25</v>
      </c>
      <c r="D17" s="159">
        <f t="shared" si="0"/>
        <v>202411.75</v>
      </c>
      <c r="E17" s="159">
        <f t="shared" si="0"/>
        <v>99.936679174484055</v>
      </c>
      <c r="G17" s="298"/>
    </row>
    <row r="18" spans="1:7" ht="26.25" x14ac:dyDescent="0.25">
      <c r="A18" s="151" t="s">
        <v>88</v>
      </c>
      <c r="B18" s="160">
        <v>202540</v>
      </c>
      <c r="C18" s="160">
        <f>D18-B18</f>
        <v>-128.25</v>
      </c>
      <c r="D18" s="160">
        <v>202411.75</v>
      </c>
      <c r="E18" s="160">
        <f>D18/B18*100</f>
        <v>99.936679174484055</v>
      </c>
      <c r="G18" s="298"/>
    </row>
    <row r="19" spans="1:7" x14ac:dyDescent="0.25">
      <c r="A19" s="149" t="s">
        <v>89</v>
      </c>
      <c r="B19" s="158">
        <f>B20</f>
        <v>240</v>
      </c>
      <c r="C19" s="158">
        <f t="shared" ref="C19:E19" si="1">C20</f>
        <v>0</v>
      </c>
      <c r="D19" s="158">
        <f t="shared" si="1"/>
        <v>240</v>
      </c>
      <c r="E19" s="158">
        <f t="shared" si="1"/>
        <v>100</v>
      </c>
      <c r="G19" s="298"/>
    </row>
    <row r="20" spans="1:7" x14ac:dyDescent="0.25">
      <c r="A20" s="150" t="s">
        <v>16</v>
      </c>
      <c r="B20" s="159">
        <f>B21</f>
        <v>240</v>
      </c>
      <c r="C20" s="159">
        <f t="shared" ref="C20:E20" si="2">C21</f>
        <v>0</v>
      </c>
      <c r="D20" s="159">
        <f t="shared" si="2"/>
        <v>240</v>
      </c>
      <c r="E20" s="159">
        <f t="shared" si="2"/>
        <v>100</v>
      </c>
      <c r="G20" s="298"/>
    </row>
    <row r="21" spans="1:7" ht="26.25" x14ac:dyDescent="0.25">
      <c r="A21" s="151" t="s">
        <v>120</v>
      </c>
      <c r="B21" s="160">
        <v>240</v>
      </c>
      <c r="C21" s="160">
        <f>D21-B21</f>
        <v>0</v>
      </c>
      <c r="D21" s="160">
        <v>240</v>
      </c>
      <c r="E21" s="160">
        <f>D21/B21*100</f>
        <v>100</v>
      </c>
      <c r="G21" s="298"/>
    </row>
    <row r="22" spans="1:7" x14ac:dyDescent="0.25">
      <c r="A22" s="137" t="s">
        <v>90</v>
      </c>
      <c r="B22" s="161">
        <f>B9+B19</f>
        <v>2137116.2199999997</v>
      </c>
      <c r="C22" s="161">
        <f>C9+C19</f>
        <v>144487.65999999992</v>
      </c>
      <c r="D22" s="161">
        <f>D9+D19</f>
        <v>2281603.88</v>
      </c>
      <c r="E22" s="161">
        <f>D22/B22*100</f>
        <v>106.76087049678561</v>
      </c>
      <c r="G22" s="298"/>
    </row>
    <row r="23" spans="1:7" x14ac:dyDescent="0.25">
      <c r="A23" s="149" t="s">
        <v>91</v>
      </c>
      <c r="B23" s="158">
        <f>B24+B28+B34+B36+B38</f>
        <v>2082206.24</v>
      </c>
      <c r="C23" s="158">
        <f>C24+C28+C34+C36+C38</f>
        <v>129237.66</v>
      </c>
      <c r="D23" s="158">
        <f>D24+D28+D34+D36+D38</f>
        <v>2211443.9000000004</v>
      </c>
      <c r="E23" s="158">
        <f>D23/B23*100</f>
        <v>106.20676556996584</v>
      </c>
      <c r="G23" s="298"/>
    </row>
    <row r="24" spans="1:7" x14ac:dyDescent="0.25">
      <c r="A24" s="150" t="s">
        <v>22</v>
      </c>
      <c r="B24" s="159">
        <f>SUM(B25:B27)</f>
        <v>1658261.05</v>
      </c>
      <c r="C24" s="159">
        <f>SUM(C25:C27)</f>
        <v>136000.5</v>
      </c>
      <c r="D24" s="159">
        <f>SUM(D25:D27)</f>
        <v>1794261.55</v>
      </c>
      <c r="E24" s="159">
        <f>D24/B24*100</f>
        <v>108.201392657688</v>
      </c>
      <c r="G24" s="298"/>
    </row>
    <row r="25" spans="1:7" x14ac:dyDescent="0.25">
      <c r="A25" s="151" t="s">
        <v>92</v>
      </c>
      <c r="B25" s="160">
        <v>1356700</v>
      </c>
      <c r="C25" s="160">
        <f>D25-B25</f>
        <v>100000</v>
      </c>
      <c r="D25" s="160">
        <v>1456700</v>
      </c>
      <c r="E25" s="160">
        <f>D25/B25*100</f>
        <v>107.37082626962481</v>
      </c>
      <c r="G25" s="298"/>
    </row>
    <row r="26" spans="1:7" x14ac:dyDescent="0.25">
      <c r="A26" s="151" t="s">
        <v>93</v>
      </c>
      <c r="B26" s="160">
        <v>77461.05</v>
      </c>
      <c r="C26" s="160">
        <f t="shared" ref="C26:C27" si="3">D26-B26</f>
        <v>19000.5</v>
      </c>
      <c r="D26" s="160">
        <v>96461.55</v>
      </c>
      <c r="E26" s="160">
        <f t="shared" ref="E26:E27" si="4">D26/B26*100</f>
        <v>124.52910204547962</v>
      </c>
      <c r="G26" s="298"/>
    </row>
    <row r="27" spans="1:7" x14ac:dyDescent="0.25">
      <c r="A27" s="151" t="s">
        <v>94</v>
      </c>
      <c r="B27" s="160">
        <v>224100</v>
      </c>
      <c r="C27" s="160">
        <f t="shared" si="3"/>
        <v>17000</v>
      </c>
      <c r="D27" s="160">
        <v>241100</v>
      </c>
      <c r="E27" s="160">
        <f t="shared" si="4"/>
        <v>107.58589915216422</v>
      </c>
      <c r="G27" s="298"/>
    </row>
    <row r="28" spans="1:7" x14ac:dyDescent="0.25">
      <c r="A28" s="150" t="s">
        <v>19</v>
      </c>
      <c r="B28" s="159">
        <f>SUM(B29:B33)</f>
        <v>408644.18</v>
      </c>
      <c r="C28" s="159">
        <f>SUM(C29:C33)</f>
        <v>-6762.840000000002</v>
      </c>
      <c r="D28" s="159">
        <f>SUM(D29:D33)</f>
        <v>401881.33999999997</v>
      </c>
      <c r="E28" s="159">
        <f>D28/B28*100</f>
        <v>98.345054125082598</v>
      </c>
      <c r="G28" s="298"/>
    </row>
    <row r="29" spans="1:7" x14ac:dyDescent="0.25">
      <c r="A29" s="151" t="s">
        <v>95</v>
      </c>
      <c r="B29" s="160">
        <v>93750.79</v>
      </c>
      <c r="C29" s="160">
        <f>D29-B29</f>
        <v>17131.930000000008</v>
      </c>
      <c r="D29" s="160">
        <v>110882.72</v>
      </c>
      <c r="E29" s="160">
        <f>D29/B29*100</f>
        <v>118.27390467856324</v>
      </c>
      <c r="G29" s="298"/>
    </row>
    <row r="30" spans="1:7" x14ac:dyDescent="0.25">
      <c r="A30" s="151" t="s">
        <v>96</v>
      </c>
      <c r="B30" s="160">
        <v>50552.69</v>
      </c>
      <c r="C30" s="160">
        <f t="shared" ref="C30:C33" si="5">D30-B30</f>
        <v>437</v>
      </c>
      <c r="D30" s="160">
        <v>50989.69</v>
      </c>
      <c r="E30" s="160">
        <f t="shared" ref="E30:E33" si="6">D30/B30*100</f>
        <v>100.86444460225559</v>
      </c>
      <c r="G30" s="298"/>
    </row>
    <row r="31" spans="1:7" x14ac:dyDescent="0.25">
      <c r="A31" s="151" t="s">
        <v>97</v>
      </c>
      <c r="B31" s="160">
        <v>225981.47</v>
      </c>
      <c r="C31" s="160">
        <f t="shared" si="5"/>
        <v>-24919.820000000007</v>
      </c>
      <c r="D31" s="160">
        <v>201061.65</v>
      </c>
      <c r="E31" s="160">
        <f t="shared" si="6"/>
        <v>88.972626826438457</v>
      </c>
      <c r="G31" s="298"/>
    </row>
    <row r="32" spans="1:7" x14ac:dyDescent="0.25">
      <c r="A32" s="151" t="s">
        <v>98</v>
      </c>
      <c r="B32" s="160">
        <v>14266.33</v>
      </c>
      <c r="C32" s="160">
        <f t="shared" si="5"/>
        <v>596.67000000000007</v>
      </c>
      <c r="D32" s="160">
        <v>14863</v>
      </c>
      <c r="E32" s="160">
        <f t="shared" si="6"/>
        <v>104.18236505113789</v>
      </c>
      <c r="G32" s="298"/>
    </row>
    <row r="33" spans="1:7" x14ac:dyDescent="0.25">
      <c r="A33" s="151" t="s">
        <v>99</v>
      </c>
      <c r="B33" s="160">
        <v>24092.9</v>
      </c>
      <c r="C33" s="160">
        <f t="shared" si="5"/>
        <v>-8.6200000000026193</v>
      </c>
      <c r="D33" s="160">
        <v>24084.28</v>
      </c>
      <c r="E33" s="160">
        <f t="shared" si="6"/>
        <v>99.964221824686931</v>
      </c>
      <c r="G33" s="298"/>
    </row>
    <row r="34" spans="1:7" x14ac:dyDescent="0.25">
      <c r="A34" s="150" t="s">
        <v>20</v>
      </c>
      <c r="B34" s="159">
        <f>B35</f>
        <v>9450</v>
      </c>
      <c r="C34" s="159">
        <f>C35</f>
        <v>0</v>
      </c>
      <c r="D34" s="159">
        <f>D35</f>
        <v>9450</v>
      </c>
      <c r="E34" s="159">
        <f t="shared" ref="E34:E48" si="7">D34/B34*100</f>
        <v>100</v>
      </c>
      <c r="G34" s="298"/>
    </row>
    <row r="35" spans="1:7" x14ac:dyDescent="0.25">
      <c r="A35" s="151" t="s">
        <v>100</v>
      </c>
      <c r="B35" s="160">
        <v>9450</v>
      </c>
      <c r="C35" s="160">
        <f>D35-B35</f>
        <v>0</v>
      </c>
      <c r="D35" s="160">
        <v>9450</v>
      </c>
      <c r="E35" s="160">
        <f t="shared" si="7"/>
        <v>100</v>
      </c>
      <c r="G35" s="298"/>
    </row>
    <row r="36" spans="1:7" x14ac:dyDescent="0.25">
      <c r="A36" s="150" t="s">
        <v>75</v>
      </c>
      <c r="B36" s="159">
        <f>B37</f>
        <v>5766.27</v>
      </c>
      <c r="C36" s="159">
        <f>C37</f>
        <v>0</v>
      </c>
      <c r="D36" s="159">
        <f>D37</f>
        <v>5766.27</v>
      </c>
      <c r="E36" s="159">
        <f t="shared" si="7"/>
        <v>100</v>
      </c>
      <c r="G36" s="298"/>
    </row>
    <row r="37" spans="1:7" ht="26.25" x14ac:dyDescent="0.25">
      <c r="A37" s="151" t="s">
        <v>101</v>
      </c>
      <c r="B37" s="160">
        <v>5766.27</v>
      </c>
      <c r="C37" s="160">
        <f>D37-B37</f>
        <v>0</v>
      </c>
      <c r="D37" s="160">
        <v>5766.27</v>
      </c>
      <c r="E37" s="160">
        <f t="shared" si="7"/>
        <v>100</v>
      </c>
      <c r="G37" s="298"/>
    </row>
    <row r="38" spans="1:7" x14ac:dyDescent="0.25">
      <c r="A38" s="150" t="s">
        <v>79</v>
      </c>
      <c r="B38" s="159">
        <f>B39</f>
        <v>84.74</v>
      </c>
      <c r="C38" s="159">
        <f>C39</f>
        <v>0</v>
      </c>
      <c r="D38" s="159">
        <f>D39</f>
        <v>84.74</v>
      </c>
      <c r="E38" s="159">
        <f t="shared" si="7"/>
        <v>100</v>
      </c>
      <c r="G38" s="298"/>
    </row>
    <row r="39" spans="1:7" x14ac:dyDescent="0.25">
      <c r="A39" s="151" t="s">
        <v>102</v>
      </c>
      <c r="B39" s="160">
        <v>84.74</v>
      </c>
      <c r="C39" s="160">
        <f>D39-B39</f>
        <v>0</v>
      </c>
      <c r="D39" s="160">
        <v>84.74</v>
      </c>
      <c r="E39" s="160">
        <f t="shared" si="7"/>
        <v>100</v>
      </c>
      <c r="G39" s="298"/>
    </row>
    <row r="40" spans="1:7" x14ac:dyDescent="0.25">
      <c r="A40" s="149" t="s">
        <v>103</v>
      </c>
      <c r="B40" s="158">
        <f>B41+B43+B46</f>
        <v>196597.47</v>
      </c>
      <c r="C40" s="158">
        <f>C41+C43+C46</f>
        <v>15250</v>
      </c>
      <c r="D40" s="158">
        <f>D41+D43+D46</f>
        <v>211847.47</v>
      </c>
      <c r="E40" s="158">
        <f t="shared" si="7"/>
        <v>107.75696655709761</v>
      </c>
      <c r="G40" s="298"/>
    </row>
    <row r="41" spans="1:7" ht="26.25" x14ac:dyDescent="0.25">
      <c r="A41" s="150" t="s">
        <v>72</v>
      </c>
      <c r="B41" s="159">
        <f>B42</f>
        <v>1000</v>
      </c>
      <c r="C41" s="159">
        <f>C42</f>
        <v>250</v>
      </c>
      <c r="D41" s="159">
        <f>D42</f>
        <v>1250</v>
      </c>
      <c r="E41" s="159">
        <f t="shared" si="7"/>
        <v>125</v>
      </c>
      <c r="G41" s="298"/>
    </row>
    <row r="42" spans="1:7" x14ac:dyDescent="0.25">
      <c r="A42" s="151" t="s">
        <v>118</v>
      </c>
      <c r="B42" s="160">
        <v>1000</v>
      </c>
      <c r="C42" s="160">
        <f>D42-B42</f>
        <v>250</v>
      </c>
      <c r="D42" s="160">
        <v>1250</v>
      </c>
      <c r="E42" s="160">
        <f t="shared" si="7"/>
        <v>125</v>
      </c>
      <c r="G42" s="298"/>
    </row>
    <row r="43" spans="1:7" x14ac:dyDescent="0.25">
      <c r="A43" s="150" t="s">
        <v>21</v>
      </c>
      <c r="B43" s="159">
        <f>SUM(B44:B45)</f>
        <v>192897.47</v>
      </c>
      <c r="C43" s="159">
        <f>SUM(C44:C45)</f>
        <v>15000</v>
      </c>
      <c r="D43" s="159">
        <f>SUM(D44:D45)</f>
        <v>207897.47</v>
      </c>
      <c r="E43" s="159">
        <f t="shared" si="7"/>
        <v>107.7761517556451</v>
      </c>
      <c r="G43" s="298"/>
    </row>
    <row r="44" spans="1:7" x14ac:dyDescent="0.25">
      <c r="A44" s="151" t="s">
        <v>104</v>
      </c>
      <c r="B44" s="160">
        <v>188692.02</v>
      </c>
      <c r="C44" s="160">
        <f>D44-B44</f>
        <v>15000</v>
      </c>
      <c r="D44" s="160">
        <v>203692.02</v>
      </c>
      <c r="E44" s="160">
        <f t="shared" si="7"/>
        <v>107.94946177374113</v>
      </c>
      <c r="G44" s="298"/>
    </row>
    <row r="45" spans="1:7" ht="26.25" x14ac:dyDescent="0.25">
      <c r="A45" s="151" t="s">
        <v>105</v>
      </c>
      <c r="B45" s="160">
        <v>4205.45</v>
      </c>
      <c r="C45" s="160">
        <f>D45-B45</f>
        <v>0</v>
      </c>
      <c r="D45" s="160">
        <v>4205.45</v>
      </c>
      <c r="E45" s="160">
        <f t="shared" si="7"/>
        <v>100</v>
      </c>
      <c r="G45" s="298"/>
    </row>
    <row r="46" spans="1:7" ht="26.25" x14ac:dyDescent="0.25">
      <c r="A46" s="150" t="s">
        <v>27</v>
      </c>
      <c r="B46" s="159">
        <f>B47</f>
        <v>2700</v>
      </c>
      <c r="C46" s="159">
        <f>C47</f>
        <v>0</v>
      </c>
      <c r="D46" s="159">
        <f>D47</f>
        <v>2700</v>
      </c>
      <c r="E46" s="159">
        <f t="shared" si="7"/>
        <v>100</v>
      </c>
      <c r="G46" s="298"/>
    </row>
    <row r="47" spans="1:7" x14ac:dyDescent="0.25">
      <c r="A47" s="151" t="s">
        <v>119</v>
      </c>
      <c r="B47" s="160">
        <v>2700</v>
      </c>
      <c r="C47" s="160">
        <f>D47-B47</f>
        <v>0</v>
      </c>
      <c r="D47" s="160">
        <v>2700</v>
      </c>
      <c r="E47" s="160">
        <f t="shared" si="7"/>
        <v>100</v>
      </c>
      <c r="G47" s="298"/>
    </row>
    <row r="48" spans="1:7" x14ac:dyDescent="0.25">
      <c r="A48" s="137" t="s">
        <v>106</v>
      </c>
      <c r="B48" s="161">
        <f>B23+B40</f>
        <v>2278803.71</v>
      </c>
      <c r="C48" s="161">
        <f>C23+C40</f>
        <v>144487.66</v>
      </c>
      <c r="D48" s="161">
        <f>D40+D23</f>
        <v>2423291.3700000006</v>
      </c>
      <c r="E48" s="161">
        <f t="shared" si="7"/>
        <v>106.34050486077192</v>
      </c>
      <c r="G48" s="298"/>
    </row>
    <row r="49" spans="1:7" x14ac:dyDescent="0.25">
      <c r="A49" s="146" t="s">
        <v>54</v>
      </c>
      <c r="B49" s="162"/>
      <c r="C49" s="162"/>
      <c r="D49" s="162"/>
      <c r="E49" s="162"/>
      <c r="G49" s="298"/>
    </row>
    <row r="50" spans="1:7" x14ac:dyDescent="0.25">
      <c r="A50" s="149" t="s">
        <v>107</v>
      </c>
      <c r="B50" s="158">
        <f t="shared" ref="B50:E51" si="8">B51</f>
        <v>60000</v>
      </c>
      <c r="C50" s="158">
        <f t="shared" si="8"/>
        <v>0</v>
      </c>
      <c r="D50" s="158">
        <f t="shared" si="8"/>
        <v>60000</v>
      </c>
      <c r="E50" s="158">
        <f t="shared" si="8"/>
        <v>100</v>
      </c>
      <c r="G50" s="298"/>
    </row>
    <row r="51" spans="1:7" x14ac:dyDescent="0.25">
      <c r="A51" s="150" t="s">
        <v>108</v>
      </c>
      <c r="B51" s="159">
        <f t="shared" si="8"/>
        <v>60000</v>
      </c>
      <c r="C51" s="159">
        <f t="shared" si="8"/>
        <v>0</v>
      </c>
      <c r="D51" s="159">
        <f t="shared" si="8"/>
        <v>60000</v>
      </c>
      <c r="E51" s="159">
        <f t="shared" si="8"/>
        <v>100</v>
      </c>
      <c r="G51" s="298"/>
    </row>
    <row r="52" spans="1:7" ht="26.25" x14ac:dyDescent="0.25">
      <c r="A52" s="151" t="s">
        <v>109</v>
      </c>
      <c r="B52" s="160">
        <v>60000</v>
      </c>
      <c r="C52" s="160">
        <f>D52-B52</f>
        <v>0</v>
      </c>
      <c r="D52" s="160">
        <v>60000</v>
      </c>
      <c r="E52" s="160">
        <f>D52/B52*100</f>
        <v>100</v>
      </c>
      <c r="G52" s="298"/>
    </row>
    <row r="53" spans="1:7" x14ac:dyDescent="0.25">
      <c r="A53" s="137" t="s">
        <v>110</v>
      </c>
      <c r="B53" s="161">
        <f>B52</f>
        <v>60000</v>
      </c>
      <c r="C53" s="161">
        <f>C52</f>
        <v>0</v>
      </c>
      <c r="D53" s="161">
        <f>D52</f>
        <v>60000</v>
      </c>
      <c r="E53" s="161">
        <f>E52</f>
        <v>100</v>
      </c>
      <c r="G53" s="298"/>
    </row>
    <row r="54" spans="1:7" x14ac:dyDescent="0.25">
      <c r="A54" s="149" t="s">
        <v>111</v>
      </c>
      <c r="B54" s="158">
        <f t="shared" ref="B54:E55" si="9">B55</f>
        <v>60000</v>
      </c>
      <c r="C54" s="158">
        <f t="shared" si="9"/>
        <v>0</v>
      </c>
      <c r="D54" s="158">
        <f t="shared" si="9"/>
        <v>60000</v>
      </c>
      <c r="E54" s="158">
        <f t="shared" si="9"/>
        <v>100</v>
      </c>
      <c r="G54" s="298"/>
    </row>
    <row r="55" spans="1:7" ht="26.25" x14ac:dyDescent="0.25">
      <c r="A55" s="153" t="s">
        <v>112</v>
      </c>
      <c r="B55" s="163">
        <f t="shared" si="9"/>
        <v>60000</v>
      </c>
      <c r="C55" s="163">
        <f t="shared" si="9"/>
        <v>0</v>
      </c>
      <c r="D55" s="163">
        <f t="shared" si="9"/>
        <v>60000</v>
      </c>
      <c r="E55" s="163">
        <f t="shared" si="9"/>
        <v>100</v>
      </c>
      <c r="G55" s="298"/>
    </row>
    <row r="56" spans="1:7" ht="39" x14ac:dyDescent="0.25">
      <c r="A56" s="155" t="s">
        <v>113</v>
      </c>
      <c r="B56" s="164">
        <v>60000</v>
      </c>
      <c r="C56" s="164">
        <f>D56-B56</f>
        <v>0</v>
      </c>
      <c r="D56" s="164">
        <v>60000</v>
      </c>
      <c r="E56" s="164">
        <f>D56/B56*100</f>
        <v>100</v>
      </c>
      <c r="G56" s="298"/>
    </row>
    <row r="57" spans="1:7" x14ac:dyDescent="0.25">
      <c r="A57" s="138" t="s">
        <v>114</v>
      </c>
      <c r="B57" s="139">
        <f>B56</f>
        <v>60000</v>
      </c>
      <c r="C57" s="139">
        <f>C56</f>
        <v>0</v>
      </c>
      <c r="D57" s="139">
        <v>60000</v>
      </c>
      <c r="E57" s="139">
        <v>100</v>
      </c>
      <c r="G57" s="298"/>
    </row>
    <row r="58" spans="1:7" x14ac:dyDescent="0.25">
      <c r="A58" s="148" t="s">
        <v>115</v>
      </c>
      <c r="B58" s="156"/>
      <c r="C58" s="157"/>
      <c r="D58" s="157"/>
      <c r="E58" s="157"/>
      <c r="G58" s="298"/>
    </row>
    <row r="59" spans="1:7" x14ac:dyDescent="0.25">
      <c r="A59" s="165" t="s">
        <v>116</v>
      </c>
      <c r="B59" s="166">
        <v>141687.49</v>
      </c>
      <c r="C59" s="167">
        <f>D59-B59</f>
        <v>0</v>
      </c>
      <c r="D59" s="167">
        <v>141687.49</v>
      </c>
      <c r="E59" s="167">
        <f>D59/B59*100</f>
        <v>100</v>
      </c>
      <c r="G59" s="298"/>
    </row>
    <row r="60" spans="1:7" ht="26.25" x14ac:dyDescent="0.25">
      <c r="A60" s="140" t="s">
        <v>122</v>
      </c>
      <c r="B60" s="141">
        <f>B22+B53+B59</f>
        <v>2338803.71</v>
      </c>
      <c r="C60" s="141">
        <f>C22+C53</f>
        <v>144487.65999999992</v>
      </c>
      <c r="D60" s="141">
        <f>D22+D53+D59</f>
        <v>2483291.37</v>
      </c>
      <c r="E60" s="141">
        <f>D60/B60*100</f>
        <v>106.17784465546278</v>
      </c>
      <c r="G60" s="298"/>
    </row>
    <row r="61" spans="1:7" x14ac:dyDescent="0.25">
      <c r="A61" s="142" t="s">
        <v>117</v>
      </c>
      <c r="B61" s="143">
        <f>B48+B57</f>
        <v>2338803.71</v>
      </c>
      <c r="C61" s="143">
        <f>C48+C57</f>
        <v>144487.66</v>
      </c>
      <c r="D61" s="143">
        <f>D48+D57</f>
        <v>2483291.3700000006</v>
      </c>
      <c r="E61" s="143">
        <f>D61/B61*100</f>
        <v>106.17784465546281</v>
      </c>
      <c r="G61" s="298"/>
    </row>
  </sheetData>
  <mergeCells count="3">
    <mergeCell ref="A1:E1"/>
    <mergeCell ref="A2:E2"/>
    <mergeCell ref="A5:E5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6"/>
  <sheetViews>
    <sheetView topLeftCell="A55" workbookViewId="0">
      <selection activeCell="K60" sqref="K60:L62"/>
    </sheetView>
  </sheetViews>
  <sheetFormatPr defaultRowHeight="15" x14ac:dyDescent="0.25"/>
  <cols>
    <col min="2" max="2" width="12.5703125" customWidth="1"/>
    <col min="3" max="3" width="11" customWidth="1"/>
    <col min="4" max="4" width="13.28515625" customWidth="1"/>
    <col min="5" max="5" width="27.28515625" customWidth="1"/>
    <col min="6" max="6" width="17.28515625" customWidth="1"/>
    <col min="7" max="7" width="15.7109375" customWidth="1"/>
    <col min="8" max="8" width="15.5703125" customWidth="1"/>
    <col min="9" max="9" width="16.140625" customWidth="1"/>
    <col min="14" max="14" width="18" customWidth="1"/>
  </cols>
  <sheetData>
    <row r="1" spans="2:14" x14ac:dyDescent="0.25">
      <c r="B1" s="279" t="s">
        <v>1</v>
      </c>
      <c r="C1" s="279"/>
      <c r="D1" s="279"/>
      <c r="E1" s="279"/>
      <c r="F1" s="279"/>
      <c r="G1" s="279"/>
      <c r="H1" s="279"/>
      <c r="I1" s="279"/>
    </row>
    <row r="2" spans="2:14" x14ac:dyDescent="0.25">
      <c r="B2" s="279" t="s">
        <v>152</v>
      </c>
      <c r="C2" s="279"/>
      <c r="D2" s="279"/>
      <c r="E2" s="279"/>
      <c r="F2" s="279"/>
      <c r="G2" s="279"/>
      <c r="H2" s="279"/>
      <c r="I2" s="279"/>
    </row>
    <row r="3" spans="2:14" x14ac:dyDescent="0.25">
      <c r="B3" s="279" t="s">
        <v>3</v>
      </c>
      <c r="C3" s="279"/>
      <c r="D3" s="279"/>
      <c r="E3" s="279"/>
      <c r="F3" s="279"/>
      <c r="G3" s="279"/>
      <c r="H3" s="279"/>
      <c r="I3" s="279"/>
    </row>
    <row r="4" spans="2:14" ht="15.75" thickBot="1" x14ac:dyDescent="0.3">
      <c r="B4" s="27"/>
      <c r="C4" s="27"/>
      <c r="D4" s="27"/>
      <c r="E4" s="27"/>
      <c r="F4" s="28"/>
      <c r="G4" s="28"/>
      <c r="H4" s="28"/>
      <c r="I4" s="28"/>
    </row>
    <row r="5" spans="2:14" ht="45.75" thickBot="1" x14ac:dyDescent="0.3">
      <c r="B5" s="45" t="s">
        <v>7</v>
      </c>
      <c r="C5" s="45" t="s">
        <v>8</v>
      </c>
      <c r="D5" s="45" t="s">
        <v>12</v>
      </c>
      <c r="E5" s="50" t="s">
        <v>4</v>
      </c>
      <c r="F5" s="31" t="s">
        <v>63</v>
      </c>
      <c r="G5" s="29" t="s">
        <v>64</v>
      </c>
      <c r="H5" s="29" t="s">
        <v>81</v>
      </c>
      <c r="I5" s="29" t="s">
        <v>66</v>
      </c>
    </row>
    <row r="6" spans="2:14" x14ac:dyDescent="0.25">
      <c r="B6" s="46">
        <v>6</v>
      </c>
      <c r="C6" s="283" t="s">
        <v>3</v>
      </c>
      <c r="D6" s="284"/>
      <c r="E6" s="285"/>
      <c r="F6" s="43">
        <f>SUM(F7:F14)</f>
        <v>2136876.2199999997</v>
      </c>
      <c r="G6" s="30">
        <f>SUM(G7:G14)</f>
        <v>144487.66</v>
      </c>
      <c r="H6" s="30">
        <f>SUM(H7:H14)</f>
        <v>2281363.88</v>
      </c>
      <c r="I6" s="48">
        <f>H6/F6*100</f>
        <v>106.7616298336644</v>
      </c>
      <c r="K6" s="298"/>
    </row>
    <row r="7" spans="2:14" ht="47.25" customHeight="1" x14ac:dyDescent="0.25">
      <c r="B7" s="111"/>
      <c r="C7" s="59">
        <v>503</v>
      </c>
      <c r="D7" s="59">
        <v>63</v>
      </c>
      <c r="E7" s="60" t="s">
        <v>15</v>
      </c>
      <c r="F7" s="61">
        <v>62777.88</v>
      </c>
      <c r="G7" s="62">
        <f>H7-F7</f>
        <v>-499.68999999999505</v>
      </c>
      <c r="H7" s="62">
        <v>62278.19</v>
      </c>
      <c r="I7" s="63">
        <f>H7/F7*100</f>
        <v>99.204034924403317</v>
      </c>
      <c r="K7" s="298"/>
    </row>
    <row r="8" spans="2:14" ht="47.25" customHeight="1" x14ac:dyDescent="0.25">
      <c r="B8" s="111"/>
      <c r="C8" s="59">
        <v>511</v>
      </c>
      <c r="D8" s="59"/>
      <c r="E8" s="60" t="s">
        <v>80</v>
      </c>
      <c r="F8" s="61">
        <v>0</v>
      </c>
      <c r="G8" s="62">
        <f>H8-F8</f>
        <v>7115.6</v>
      </c>
      <c r="H8" s="62">
        <v>7115.6</v>
      </c>
      <c r="I8" s="63"/>
      <c r="K8" s="298"/>
    </row>
    <row r="9" spans="2:14" ht="45.75" customHeight="1" x14ac:dyDescent="0.25">
      <c r="B9" s="111"/>
      <c r="C9" s="59">
        <v>512</v>
      </c>
      <c r="D9" s="59"/>
      <c r="E9" s="60" t="s">
        <v>15</v>
      </c>
      <c r="F9" s="61">
        <v>1701976.34</v>
      </c>
      <c r="G9" s="62">
        <f t="shared" ref="G9:G14" si="0">H9-F9</f>
        <v>133000</v>
      </c>
      <c r="H9" s="62">
        <v>1834976.34</v>
      </c>
      <c r="I9" s="63">
        <f t="shared" ref="I9:I14" si="1">H9/F9*100</f>
        <v>107.81444470608798</v>
      </c>
      <c r="K9" s="298"/>
    </row>
    <row r="10" spans="2:14" ht="60" customHeight="1" x14ac:dyDescent="0.25">
      <c r="B10" s="111"/>
      <c r="C10" s="59">
        <v>432</v>
      </c>
      <c r="D10" s="59">
        <v>65</v>
      </c>
      <c r="E10" s="60" t="s">
        <v>14</v>
      </c>
      <c r="F10" s="61">
        <v>153050</v>
      </c>
      <c r="G10" s="62">
        <f t="shared" si="0"/>
        <v>0</v>
      </c>
      <c r="H10" s="62">
        <v>153050</v>
      </c>
      <c r="I10" s="63">
        <f t="shared" si="1"/>
        <v>100</v>
      </c>
      <c r="K10" s="298"/>
    </row>
    <row r="11" spans="2:14" ht="76.5" customHeight="1" x14ac:dyDescent="0.25">
      <c r="B11" s="58"/>
      <c r="C11" s="64" t="s">
        <v>23</v>
      </c>
      <c r="D11" s="59">
        <v>66</v>
      </c>
      <c r="E11" s="60" t="s">
        <v>11</v>
      </c>
      <c r="F11" s="61">
        <v>15000</v>
      </c>
      <c r="G11" s="62">
        <f t="shared" si="0"/>
        <v>5000</v>
      </c>
      <c r="H11" s="62">
        <v>20000</v>
      </c>
      <c r="I11" s="63">
        <f t="shared" si="1"/>
        <v>133.33333333333331</v>
      </c>
      <c r="K11" s="298"/>
    </row>
    <row r="12" spans="2:14" ht="78" customHeight="1" x14ac:dyDescent="0.25">
      <c r="B12" s="111"/>
      <c r="C12" s="59">
        <v>611</v>
      </c>
      <c r="D12" s="59"/>
      <c r="E12" s="60" t="s">
        <v>11</v>
      </c>
      <c r="F12" s="61">
        <v>1532</v>
      </c>
      <c r="G12" s="62">
        <f t="shared" si="0"/>
        <v>0</v>
      </c>
      <c r="H12" s="62">
        <v>1532</v>
      </c>
      <c r="I12" s="63">
        <f t="shared" si="1"/>
        <v>100</v>
      </c>
      <c r="K12" s="298"/>
    </row>
    <row r="13" spans="2:14" ht="61.5" customHeight="1" x14ac:dyDescent="0.25">
      <c r="B13" s="112"/>
      <c r="C13" s="65" t="s">
        <v>9</v>
      </c>
      <c r="D13" s="65" t="s">
        <v>13</v>
      </c>
      <c r="E13" s="60" t="s">
        <v>6</v>
      </c>
      <c r="F13" s="61">
        <v>44200</v>
      </c>
      <c r="G13" s="62">
        <f t="shared" si="0"/>
        <v>250</v>
      </c>
      <c r="H13" s="62">
        <v>44450</v>
      </c>
      <c r="I13" s="63">
        <f t="shared" si="1"/>
        <v>100.56561085972851</v>
      </c>
      <c r="K13" s="298"/>
      <c r="N13" s="7"/>
    </row>
    <row r="14" spans="2:14" ht="57" x14ac:dyDescent="0.25">
      <c r="B14" s="112"/>
      <c r="C14" s="65" t="s">
        <v>10</v>
      </c>
      <c r="D14" s="65"/>
      <c r="E14" s="60" t="s">
        <v>6</v>
      </c>
      <c r="F14" s="61">
        <v>158340</v>
      </c>
      <c r="G14" s="62">
        <f t="shared" si="0"/>
        <v>-378.25</v>
      </c>
      <c r="H14" s="62">
        <v>157961.75</v>
      </c>
      <c r="I14" s="63">
        <f t="shared" si="1"/>
        <v>99.761115321460153</v>
      </c>
      <c r="K14" s="298"/>
    </row>
    <row r="15" spans="2:14" x14ac:dyDescent="0.25">
      <c r="B15" s="47">
        <v>7</v>
      </c>
      <c r="C15" s="286" t="s">
        <v>17</v>
      </c>
      <c r="D15" s="287"/>
      <c r="E15" s="288"/>
      <c r="F15" s="44">
        <f>SUM(F16)</f>
        <v>240</v>
      </c>
      <c r="G15" s="41">
        <f>G16</f>
        <v>0</v>
      </c>
      <c r="H15" s="41">
        <f>SUM(H16)</f>
        <v>240</v>
      </c>
      <c r="I15" s="49">
        <v>100</v>
      </c>
      <c r="K15" s="298"/>
    </row>
    <row r="16" spans="2:14" ht="43.5" x14ac:dyDescent="0.25">
      <c r="B16" s="66"/>
      <c r="C16" s="67">
        <v>711</v>
      </c>
      <c r="D16" s="68">
        <v>72</v>
      </c>
      <c r="E16" s="69" t="s">
        <v>16</v>
      </c>
      <c r="F16" s="70">
        <v>240</v>
      </c>
      <c r="G16" s="71">
        <f>H16-F16</f>
        <v>0</v>
      </c>
      <c r="H16" s="71">
        <v>240</v>
      </c>
      <c r="I16" s="72">
        <v>100</v>
      </c>
      <c r="K16" s="298"/>
    </row>
    <row r="17" spans="1:14" x14ac:dyDescent="0.25">
      <c r="B17" s="73">
        <v>8</v>
      </c>
      <c r="C17" s="291" t="s">
        <v>50</v>
      </c>
      <c r="D17" s="292"/>
      <c r="E17" s="293"/>
      <c r="F17" s="74">
        <f>F18</f>
        <v>60000</v>
      </c>
      <c r="G17" s="75">
        <f>G18</f>
        <v>0</v>
      </c>
      <c r="H17" s="75">
        <f>H18</f>
        <v>60000</v>
      </c>
      <c r="I17" s="76">
        <f>H17/F17*100</f>
        <v>100</v>
      </c>
      <c r="K17" s="298"/>
    </row>
    <row r="18" spans="1:14" x14ac:dyDescent="0.25">
      <c r="B18" s="77"/>
      <c r="C18" s="78" t="s">
        <v>68</v>
      </c>
      <c r="D18" s="79">
        <v>84</v>
      </c>
      <c r="E18" s="80" t="s">
        <v>60</v>
      </c>
      <c r="F18" s="81">
        <v>60000</v>
      </c>
      <c r="G18" s="82">
        <f>H18-F18</f>
        <v>0</v>
      </c>
      <c r="H18" s="82">
        <v>60000</v>
      </c>
      <c r="I18" s="83">
        <f>H18/F18*100</f>
        <v>100</v>
      </c>
      <c r="K18" s="298"/>
    </row>
    <row r="19" spans="1:14" x14ac:dyDescent="0.25">
      <c r="B19" s="73">
        <v>9</v>
      </c>
      <c r="C19" s="291" t="s">
        <v>69</v>
      </c>
      <c r="D19" s="292"/>
      <c r="E19" s="293"/>
      <c r="F19" s="74">
        <f>SUM(F20:F26)</f>
        <v>141687.49</v>
      </c>
      <c r="G19" s="75">
        <f>SUM(G20:G26)</f>
        <v>0</v>
      </c>
      <c r="H19" s="75">
        <f>SUM(H20:H26)</f>
        <v>141687.49</v>
      </c>
      <c r="I19" s="76">
        <f>H19/F19*100</f>
        <v>100</v>
      </c>
      <c r="K19" s="298"/>
    </row>
    <row r="20" spans="1:14" x14ac:dyDescent="0.25">
      <c r="B20" s="113"/>
      <c r="C20" s="84">
        <v>503</v>
      </c>
      <c r="D20" s="79">
        <v>92</v>
      </c>
      <c r="E20" s="80" t="s">
        <v>70</v>
      </c>
      <c r="F20" s="81">
        <v>10664.01</v>
      </c>
      <c r="G20" s="82">
        <f>H20-F20</f>
        <v>0</v>
      </c>
      <c r="H20" s="82">
        <v>10664.01</v>
      </c>
      <c r="I20" s="83">
        <f>H20/F20*100</f>
        <v>100</v>
      </c>
      <c r="K20" s="298"/>
    </row>
    <row r="21" spans="1:14" x14ac:dyDescent="0.25">
      <c r="B21" s="77"/>
      <c r="C21" s="84">
        <v>511</v>
      </c>
      <c r="D21" s="79">
        <v>92</v>
      </c>
      <c r="E21" s="80" t="s">
        <v>70</v>
      </c>
      <c r="F21" s="81">
        <v>14277.99</v>
      </c>
      <c r="G21" s="82">
        <f>H21-F21</f>
        <v>0</v>
      </c>
      <c r="H21" s="82">
        <v>14277.99</v>
      </c>
      <c r="I21" s="83">
        <f t="shared" ref="I21:I26" si="2">H21/F21*100</f>
        <v>100</v>
      </c>
      <c r="K21" s="298"/>
    </row>
    <row r="22" spans="1:14" x14ac:dyDescent="0.25">
      <c r="B22" s="77"/>
      <c r="C22" s="84">
        <v>512</v>
      </c>
      <c r="D22" s="79">
        <v>92</v>
      </c>
      <c r="E22" s="80" t="s">
        <v>70</v>
      </c>
      <c r="F22" s="81">
        <v>-5476.34</v>
      </c>
      <c r="G22" s="82">
        <f t="shared" ref="G22:G26" si="3">H22-F22</f>
        <v>0</v>
      </c>
      <c r="H22" s="82">
        <v>-5476.34</v>
      </c>
      <c r="I22" s="83">
        <f t="shared" si="2"/>
        <v>100</v>
      </c>
      <c r="K22" s="298"/>
    </row>
    <row r="23" spans="1:14" x14ac:dyDescent="0.25">
      <c r="B23" s="113"/>
      <c r="C23" s="84">
        <v>432</v>
      </c>
      <c r="D23" s="79">
        <v>92</v>
      </c>
      <c r="E23" s="80" t="s">
        <v>70</v>
      </c>
      <c r="F23" s="81">
        <v>104804.6</v>
      </c>
      <c r="G23" s="82">
        <f t="shared" si="3"/>
        <v>0</v>
      </c>
      <c r="H23" s="82">
        <v>104804.6</v>
      </c>
      <c r="I23" s="83">
        <f t="shared" si="2"/>
        <v>100</v>
      </c>
      <c r="K23" s="298"/>
    </row>
    <row r="24" spans="1:14" x14ac:dyDescent="0.25">
      <c r="B24" s="77"/>
      <c r="C24" s="78" t="s">
        <v>23</v>
      </c>
      <c r="D24" s="79">
        <v>92</v>
      </c>
      <c r="E24" s="80" t="s">
        <v>70</v>
      </c>
      <c r="F24" s="81">
        <v>10188.77</v>
      </c>
      <c r="G24" s="82">
        <f t="shared" si="3"/>
        <v>0</v>
      </c>
      <c r="H24" s="82">
        <v>10188.77</v>
      </c>
      <c r="I24" s="83">
        <f t="shared" si="2"/>
        <v>100</v>
      </c>
      <c r="K24" s="298"/>
    </row>
    <row r="25" spans="1:14" x14ac:dyDescent="0.25">
      <c r="B25" s="113"/>
      <c r="C25" s="84">
        <v>611</v>
      </c>
      <c r="D25" s="79">
        <v>92</v>
      </c>
      <c r="E25" s="80" t="s">
        <v>70</v>
      </c>
      <c r="F25" s="81">
        <v>3268.44</v>
      </c>
      <c r="G25" s="82">
        <f t="shared" si="3"/>
        <v>0</v>
      </c>
      <c r="H25" s="82">
        <v>3268.44</v>
      </c>
      <c r="I25" s="83">
        <f t="shared" si="2"/>
        <v>100</v>
      </c>
      <c r="K25" s="298"/>
    </row>
    <row r="26" spans="1:14" x14ac:dyDescent="0.25">
      <c r="B26" s="113"/>
      <c r="C26" s="84">
        <v>711</v>
      </c>
      <c r="D26" s="79">
        <v>92</v>
      </c>
      <c r="E26" s="80" t="s">
        <v>70</v>
      </c>
      <c r="F26" s="81">
        <v>3960.02</v>
      </c>
      <c r="G26" s="82">
        <f t="shared" si="3"/>
        <v>0</v>
      </c>
      <c r="H26" s="82">
        <v>3960.02</v>
      </c>
      <c r="I26" s="83">
        <f t="shared" si="2"/>
        <v>100</v>
      </c>
      <c r="K26" s="298"/>
    </row>
    <row r="27" spans="1:14" ht="15.75" thickBot="1" x14ac:dyDescent="0.3">
      <c r="B27" s="289" t="s">
        <v>73</v>
      </c>
      <c r="C27" s="282"/>
      <c r="D27" s="282"/>
      <c r="E27" s="290"/>
      <c r="F27" s="85">
        <f>F6+F15+F17+F19</f>
        <v>2338803.71</v>
      </c>
      <c r="G27" s="85">
        <f>G19+G17+G15+G6</f>
        <v>144487.66</v>
      </c>
      <c r="H27" s="85">
        <f>H6+H15+H17+H19</f>
        <v>2483291.37</v>
      </c>
      <c r="I27" s="86">
        <f>H27/F27*100</f>
        <v>106.17784465546278</v>
      </c>
      <c r="K27" s="298"/>
      <c r="N27" s="7"/>
    </row>
    <row r="28" spans="1:14" x14ac:dyDescent="0.25">
      <c r="B28" s="114"/>
      <c r="C28" s="114"/>
      <c r="D28" s="114"/>
      <c r="E28" s="114"/>
      <c r="F28" s="114"/>
      <c r="G28" s="114"/>
      <c r="H28" s="114"/>
      <c r="I28" s="114"/>
      <c r="K28" s="298"/>
      <c r="N28" s="7"/>
    </row>
    <row r="29" spans="1:14" x14ac:dyDescent="0.25">
      <c r="B29" s="114"/>
      <c r="C29" s="114"/>
      <c r="D29" s="114"/>
      <c r="E29" s="114"/>
      <c r="F29" s="114"/>
      <c r="G29" s="114"/>
      <c r="H29" s="114"/>
      <c r="I29" s="114"/>
      <c r="K29" s="298"/>
    </row>
    <row r="30" spans="1:14" x14ac:dyDescent="0.25">
      <c r="B30" s="280" t="s">
        <v>18</v>
      </c>
      <c r="C30" s="280"/>
      <c r="D30" s="280"/>
      <c r="E30" s="280"/>
      <c r="F30" s="280"/>
      <c r="G30" s="280"/>
      <c r="H30" s="280"/>
      <c r="I30" s="280"/>
      <c r="K30" s="298"/>
    </row>
    <row r="31" spans="1:14" ht="15.75" thickBot="1" x14ac:dyDescent="0.3">
      <c r="B31" s="87"/>
      <c r="C31" s="88"/>
      <c r="D31" s="88"/>
      <c r="E31" s="87"/>
      <c r="F31" s="87"/>
      <c r="G31" s="87"/>
      <c r="H31" s="87"/>
      <c r="I31" s="87"/>
      <c r="K31" s="298"/>
    </row>
    <row r="32" spans="1:14" ht="45.75" thickBot="1" x14ac:dyDescent="0.3">
      <c r="A32" s="53"/>
      <c r="B32" s="89" t="s">
        <v>7</v>
      </c>
      <c r="C32" s="90" t="s">
        <v>12</v>
      </c>
      <c r="D32" s="90" t="s">
        <v>8</v>
      </c>
      <c r="E32" s="91" t="s">
        <v>4</v>
      </c>
      <c r="F32" s="92" t="s">
        <v>63</v>
      </c>
      <c r="G32" s="92" t="s">
        <v>64</v>
      </c>
      <c r="H32" s="92" t="s">
        <v>81</v>
      </c>
      <c r="I32" s="93" t="s">
        <v>66</v>
      </c>
      <c r="K32" s="298"/>
      <c r="N32" s="7"/>
    </row>
    <row r="33" spans="1:14" x14ac:dyDescent="0.25">
      <c r="A33" s="53"/>
      <c r="B33" s="32">
        <v>3</v>
      </c>
      <c r="C33" s="32"/>
      <c r="D33" s="32"/>
      <c r="E33" s="33" t="s">
        <v>5</v>
      </c>
      <c r="F33" s="34">
        <f>SUM(F34:F49)</f>
        <v>2082206.24</v>
      </c>
      <c r="G33" s="34">
        <f>SUM(G34:G49)</f>
        <v>129237.66</v>
      </c>
      <c r="H33" s="34">
        <f>SUM(H34:H49)</f>
        <v>2211443.9000000004</v>
      </c>
      <c r="I33" s="122">
        <f>H33/F33*100</f>
        <v>106.20676556996584</v>
      </c>
      <c r="K33" s="298"/>
      <c r="N33" s="7"/>
    </row>
    <row r="34" spans="1:14" x14ac:dyDescent="0.25">
      <c r="A34" s="53"/>
      <c r="B34" s="116"/>
      <c r="C34" s="94">
        <v>31</v>
      </c>
      <c r="D34" s="95" t="s">
        <v>23</v>
      </c>
      <c r="E34" s="96" t="s">
        <v>22</v>
      </c>
      <c r="F34" s="97">
        <v>10188.77</v>
      </c>
      <c r="G34" s="38">
        <f>H34-F34</f>
        <v>3000</v>
      </c>
      <c r="H34" s="97">
        <v>13188.77</v>
      </c>
      <c r="I34" s="98">
        <f>H34/F34*100</f>
        <v>129.44418217311804</v>
      </c>
      <c r="K34" s="298"/>
      <c r="N34" s="7"/>
    </row>
    <row r="35" spans="1:14" x14ac:dyDescent="0.25">
      <c r="A35" s="53"/>
      <c r="B35" s="116"/>
      <c r="C35" s="117"/>
      <c r="D35" s="95" t="s">
        <v>24</v>
      </c>
      <c r="E35" s="96" t="s">
        <v>22</v>
      </c>
      <c r="F35" s="97">
        <v>21072.28</v>
      </c>
      <c r="G35" s="38">
        <f t="shared" ref="G35:G49" si="4">H35-F35</f>
        <v>0.5</v>
      </c>
      <c r="H35" s="97">
        <v>21072.78</v>
      </c>
      <c r="I35" s="98">
        <f t="shared" ref="I35:I49" si="5">H35/F35*100</f>
        <v>100.00237278547932</v>
      </c>
      <c r="K35" s="298"/>
      <c r="N35" s="7"/>
    </row>
    <row r="36" spans="1:14" x14ac:dyDescent="0.25">
      <c r="A36" s="53"/>
      <c r="B36" s="116"/>
      <c r="C36" s="117"/>
      <c r="D36" s="95" t="s">
        <v>26</v>
      </c>
      <c r="E36" s="96" t="s">
        <v>22</v>
      </c>
      <c r="F36" s="38">
        <v>1627000</v>
      </c>
      <c r="G36" s="38">
        <f t="shared" si="4"/>
        <v>133000</v>
      </c>
      <c r="H36" s="97">
        <v>1760000</v>
      </c>
      <c r="I36" s="98">
        <f t="shared" si="5"/>
        <v>108.17455439459127</v>
      </c>
      <c r="K36" s="298"/>
    </row>
    <row r="37" spans="1:14" x14ac:dyDescent="0.25">
      <c r="A37" s="53"/>
      <c r="B37" s="118"/>
      <c r="C37" s="94">
        <v>32</v>
      </c>
      <c r="D37" s="95" t="s">
        <v>9</v>
      </c>
      <c r="E37" s="96" t="s">
        <v>19</v>
      </c>
      <c r="F37" s="38">
        <v>15000</v>
      </c>
      <c r="G37" s="38">
        <f t="shared" si="4"/>
        <v>0</v>
      </c>
      <c r="H37" s="97">
        <v>15000</v>
      </c>
      <c r="I37" s="98">
        <f t="shared" si="5"/>
        <v>100</v>
      </c>
      <c r="K37" s="298"/>
      <c r="N37" s="7"/>
    </row>
    <row r="38" spans="1:14" x14ac:dyDescent="0.25">
      <c r="A38" s="53"/>
      <c r="B38" s="118"/>
      <c r="C38" s="117"/>
      <c r="D38" s="95" t="s">
        <v>10</v>
      </c>
      <c r="E38" s="96" t="s">
        <v>19</v>
      </c>
      <c r="F38" s="38">
        <v>157340</v>
      </c>
      <c r="G38" s="38">
        <f t="shared" si="4"/>
        <v>-378.25</v>
      </c>
      <c r="H38" s="97">
        <v>156961.75</v>
      </c>
      <c r="I38" s="98">
        <f t="shared" si="5"/>
        <v>99.759597050972417</v>
      </c>
      <c r="K38" s="298"/>
    </row>
    <row r="39" spans="1:14" x14ac:dyDescent="0.25">
      <c r="A39" s="53"/>
      <c r="B39" s="118"/>
      <c r="C39" s="117"/>
      <c r="D39" s="95" t="s">
        <v>23</v>
      </c>
      <c r="E39" s="96" t="s">
        <v>19</v>
      </c>
      <c r="F39" s="38">
        <v>10000</v>
      </c>
      <c r="G39" s="38">
        <f t="shared" si="4"/>
        <v>2000</v>
      </c>
      <c r="H39" s="97">
        <v>12000</v>
      </c>
      <c r="I39" s="98">
        <f t="shared" si="5"/>
        <v>120</v>
      </c>
      <c r="K39" s="298"/>
    </row>
    <row r="40" spans="1:14" x14ac:dyDescent="0.25">
      <c r="A40" s="53"/>
      <c r="B40" s="118"/>
      <c r="C40" s="117"/>
      <c r="D40" s="95" t="s">
        <v>24</v>
      </c>
      <c r="E40" s="96" t="s">
        <v>19</v>
      </c>
      <c r="F40" s="38">
        <v>116132.32</v>
      </c>
      <c r="G40" s="38">
        <f>H40-F40</f>
        <v>-15000.5</v>
      </c>
      <c r="H40" s="97">
        <v>101131.82</v>
      </c>
      <c r="I40" s="98">
        <f t="shared" si="5"/>
        <v>87.083268464799474</v>
      </c>
      <c r="K40" s="298"/>
    </row>
    <row r="41" spans="1:14" x14ac:dyDescent="0.25">
      <c r="A41" s="53"/>
      <c r="B41" s="118"/>
      <c r="C41" s="117"/>
      <c r="D41" s="95" t="s">
        <v>25</v>
      </c>
      <c r="E41" s="96" t="s">
        <v>19</v>
      </c>
      <c r="F41" s="38">
        <v>27925.43</v>
      </c>
      <c r="G41" s="38">
        <f t="shared" si="4"/>
        <v>-499.68999999999869</v>
      </c>
      <c r="H41" s="97">
        <v>27425.74</v>
      </c>
      <c r="I41" s="98">
        <f t="shared" si="5"/>
        <v>98.210627374403913</v>
      </c>
      <c r="K41" s="298"/>
    </row>
    <row r="42" spans="1:14" x14ac:dyDescent="0.25">
      <c r="A42" s="53"/>
      <c r="B42" s="118"/>
      <c r="C42" s="117"/>
      <c r="D42" s="95" t="s">
        <v>71</v>
      </c>
      <c r="E42" s="96" t="s">
        <v>19</v>
      </c>
      <c r="F42" s="38">
        <v>14277.99</v>
      </c>
      <c r="G42" s="38">
        <f t="shared" si="4"/>
        <v>7115.6</v>
      </c>
      <c r="H42" s="97">
        <v>21393.59</v>
      </c>
      <c r="I42" s="98">
        <f t="shared" si="5"/>
        <v>149.83614640436085</v>
      </c>
      <c r="K42" s="298"/>
    </row>
    <row r="43" spans="1:14" x14ac:dyDescent="0.25">
      <c r="A43" s="53"/>
      <c r="B43" s="118"/>
      <c r="C43" s="117"/>
      <c r="D43" s="95" t="s">
        <v>26</v>
      </c>
      <c r="E43" s="96" t="s">
        <v>19</v>
      </c>
      <c r="F43" s="38">
        <v>64700</v>
      </c>
      <c r="G43" s="38">
        <f t="shared" si="4"/>
        <v>0</v>
      </c>
      <c r="H43" s="97">
        <v>64700</v>
      </c>
      <c r="I43" s="98">
        <f t="shared" si="5"/>
        <v>100</v>
      </c>
      <c r="K43" s="298"/>
    </row>
    <row r="44" spans="1:14" x14ac:dyDescent="0.25">
      <c r="A44" s="53"/>
      <c r="B44" s="118"/>
      <c r="C44" s="117"/>
      <c r="D44" s="95" t="s">
        <v>28</v>
      </c>
      <c r="E44" s="96" t="s">
        <v>19</v>
      </c>
      <c r="F44" s="38">
        <v>3268.44</v>
      </c>
      <c r="G44" s="38">
        <f t="shared" si="4"/>
        <v>0</v>
      </c>
      <c r="H44" s="97">
        <v>3268.44</v>
      </c>
      <c r="I44" s="98">
        <f t="shared" si="5"/>
        <v>100</v>
      </c>
      <c r="K44" s="298"/>
    </row>
    <row r="45" spans="1:14" x14ac:dyDescent="0.25">
      <c r="A45" s="53"/>
      <c r="B45" s="118"/>
      <c r="C45" s="94">
        <v>34</v>
      </c>
      <c r="D45" s="95" t="s">
        <v>10</v>
      </c>
      <c r="E45" s="96" t="s">
        <v>20</v>
      </c>
      <c r="F45" s="38">
        <v>1000</v>
      </c>
      <c r="G45" s="38">
        <f t="shared" si="4"/>
        <v>0</v>
      </c>
      <c r="H45" s="97">
        <v>1000</v>
      </c>
      <c r="I45" s="98">
        <f t="shared" si="5"/>
        <v>100</v>
      </c>
      <c r="K45" s="298"/>
    </row>
    <row r="46" spans="1:14" x14ac:dyDescent="0.25">
      <c r="A46" s="53"/>
      <c r="B46" s="118"/>
      <c r="C46" s="117"/>
      <c r="D46" s="95" t="s">
        <v>24</v>
      </c>
      <c r="E46" s="96" t="s">
        <v>20</v>
      </c>
      <c r="F46" s="38">
        <v>3650</v>
      </c>
      <c r="G46" s="38">
        <f t="shared" si="4"/>
        <v>0</v>
      </c>
      <c r="H46" s="97">
        <v>3650</v>
      </c>
      <c r="I46" s="98">
        <f t="shared" si="5"/>
        <v>100</v>
      </c>
      <c r="K46" s="298"/>
    </row>
    <row r="47" spans="1:14" x14ac:dyDescent="0.25">
      <c r="A47" s="53"/>
      <c r="B47" s="118"/>
      <c r="C47" s="117"/>
      <c r="D47" s="95" t="s">
        <v>26</v>
      </c>
      <c r="E47" s="96" t="s">
        <v>20</v>
      </c>
      <c r="F47" s="38">
        <v>4800</v>
      </c>
      <c r="G47" s="38">
        <f t="shared" si="4"/>
        <v>0</v>
      </c>
      <c r="H47" s="97">
        <v>4800</v>
      </c>
      <c r="I47" s="98">
        <f t="shared" si="5"/>
        <v>100</v>
      </c>
      <c r="K47" s="298"/>
    </row>
    <row r="48" spans="1:14" ht="43.5" x14ac:dyDescent="0.25">
      <c r="A48" s="53"/>
      <c r="B48" s="118"/>
      <c r="C48" s="94">
        <v>36</v>
      </c>
      <c r="D48" s="95" t="s">
        <v>25</v>
      </c>
      <c r="E48" s="96" t="s">
        <v>75</v>
      </c>
      <c r="F48" s="38">
        <v>5766.27</v>
      </c>
      <c r="G48" s="38">
        <f t="shared" si="4"/>
        <v>0</v>
      </c>
      <c r="H48" s="97">
        <v>5766.27</v>
      </c>
      <c r="I48" s="98">
        <f t="shared" si="5"/>
        <v>100</v>
      </c>
      <c r="K48" s="298"/>
    </row>
    <row r="49" spans="1:14" x14ac:dyDescent="0.25">
      <c r="A49" s="53"/>
      <c r="B49" s="118"/>
      <c r="C49" s="94">
        <v>38</v>
      </c>
      <c r="D49" s="95" t="s">
        <v>25</v>
      </c>
      <c r="E49" s="96" t="s">
        <v>78</v>
      </c>
      <c r="F49" s="38">
        <v>84.74</v>
      </c>
      <c r="G49" s="38">
        <f t="shared" si="4"/>
        <v>0</v>
      </c>
      <c r="H49" s="97">
        <v>84.74</v>
      </c>
      <c r="I49" s="98">
        <f t="shared" si="5"/>
        <v>100</v>
      </c>
      <c r="K49" s="298"/>
    </row>
    <row r="50" spans="1:14" x14ac:dyDescent="0.25">
      <c r="A50" s="53"/>
      <c r="B50" s="51">
        <v>4</v>
      </c>
      <c r="C50" s="35"/>
      <c r="D50" s="35"/>
      <c r="E50" s="33" t="s">
        <v>5</v>
      </c>
      <c r="F50" s="36">
        <f>SUM(F51:F59)</f>
        <v>196597.47</v>
      </c>
      <c r="G50" s="36">
        <f>SUM(G51:G59)</f>
        <v>15250</v>
      </c>
      <c r="H50" s="36">
        <f>SUM(H51:H59)</f>
        <v>211847.47</v>
      </c>
      <c r="I50" s="54">
        <f>H50/F50*100</f>
        <v>107.75696655709761</v>
      </c>
      <c r="K50" s="298"/>
    </row>
    <row r="51" spans="1:14" ht="43.5" x14ac:dyDescent="0.25">
      <c r="A51" s="53"/>
      <c r="B51" s="123"/>
      <c r="C51" s="124">
        <v>41</v>
      </c>
      <c r="D51" s="125" t="s">
        <v>9</v>
      </c>
      <c r="E51" s="126" t="s">
        <v>72</v>
      </c>
      <c r="F51" s="127">
        <v>0</v>
      </c>
      <c r="G51" s="127">
        <f>H51-F51</f>
        <v>250</v>
      </c>
      <c r="H51" s="127">
        <v>250</v>
      </c>
      <c r="I51" s="128"/>
      <c r="K51" s="298"/>
    </row>
    <row r="52" spans="1:14" ht="43.5" x14ac:dyDescent="0.25">
      <c r="A52" s="53"/>
      <c r="B52" s="129"/>
      <c r="C52" s="124"/>
      <c r="D52" s="124">
        <v>432</v>
      </c>
      <c r="E52" s="126" t="s">
        <v>72</v>
      </c>
      <c r="F52" s="127">
        <v>1000</v>
      </c>
      <c r="G52" s="127">
        <f>H52-F52</f>
        <v>0</v>
      </c>
      <c r="H52" s="127">
        <v>1000</v>
      </c>
      <c r="I52" s="128">
        <f>H52/F52*100</f>
        <v>100</v>
      </c>
      <c r="K52" s="298"/>
    </row>
    <row r="53" spans="1:14" ht="43.5" x14ac:dyDescent="0.25">
      <c r="A53" s="53"/>
      <c r="B53" s="116"/>
      <c r="C53" s="100">
        <v>42</v>
      </c>
      <c r="D53" s="101" t="s">
        <v>9</v>
      </c>
      <c r="E53" s="96" t="s">
        <v>21</v>
      </c>
      <c r="F53" s="38">
        <v>29200</v>
      </c>
      <c r="G53" s="37">
        <f t="shared" ref="G53:G59" si="6">H53-F53</f>
        <v>0</v>
      </c>
      <c r="H53" s="97">
        <v>29200</v>
      </c>
      <c r="I53" s="102">
        <f>H53/F53*100</f>
        <v>100</v>
      </c>
      <c r="K53" s="298"/>
      <c r="N53" s="7"/>
    </row>
    <row r="54" spans="1:14" ht="43.5" x14ac:dyDescent="0.25">
      <c r="A54" s="53"/>
      <c r="B54" s="120"/>
      <c r="C54" s="121"/>
      <c r="D54" s="105" t="s">
        <v>23</v>
      </c>
      <c r="E54" s="106" t="s">
        <v>21</v>
      </c>
      <c r="F54" s="38">
        <v>5000</v>
      </c>
      <c r="G54" s="37">
        <f t="shared" si="6"/>
        <v>0</v>
      </c>
      <c r="H54" s="97">
        <v>5000</v>
      </c>
      <c r="I54" s="102">
        <f t="shared" ref="I54:I59" si="7">H54/F54*100</f>
        <v>100</v>
      </c>
      <c r="J54" s="130"/>
      <c r="K54" s="298"/>
    </row>
    <row r="55" spans="1:14" ht="43.5" x14ac:dyDescent="0.25">
      <c r="A55" s="53"/>
      <c r="B55" s="99"/>
      <c r="C55" s="100"/>
      <c r="D55" s="100">
        <v>432</v>
      </c>
      <c r="E55" s="69" t="s">
        <v>21</v>
      </c>
      <c r="F55" s="38">
        <v>113300</v>
      </c>
      <c r="G55" s="37">
        <f t="shared" si="6"/>
        <v>15000</v>
      </c>
      <c r="H55" s="97">
        <v>128300</v>
      </c>
      <c r="I55" s="102">
        <f t="shared" si="7"/>
        <v>113.23918799646955</v>
      </c>
      <c r="K55" s="298"/>
    </row>
    <row r="56" spans="1:14" ht="43.5" x14ac:dyDescent="0.25">
      <c r="A56" s="53"/>
      <c r="B56" s="99"/>
      <c r="C56" s="100"/>
      <c r="D56" s="100">
        <v>503</v>
      </c>
      <c r="E56" s="69" t="s">
        <v>21</v>
      </c>
      <c r="F56" s="38">
        <v>39665.449999999997</v>
      </c>
      <c r="G56" s="37">
        <f t="shared" si="6"/>
        <v>0</v>
      </c>
      <c r="H56" s="97">
        <v>39665.449999999997</v>
      </c>
      <c r="I56" s="102">
        <f t="shared" si="7"/>
        <v>100</v>
      </c>
      <c r="K56" s="298"/>
      <c r="N56" s="7"/>
    </row>
    <row r="57" spans="1:14" ht="43.5" x14ac:dyDescent="0.25">
      <c r="A57" s="53"/>
      <c r="B57" s="118"/>
      <c r="C57" s="119"/>
      <c r="D57" s="100">
        <v>611</v>
      </c>
      <c r="E57" s="69" t="s">
        <v>21</v>
      </c>
      <c r="F57" s="38">
        <v>1532</v>
      </c>
      <c r="G57" s="37">
        <f t="shared" si="6"/>
        <v>0</v>
      </c>
      <c r="H57" s="97">
        <v>1532</v>
      </c>
      <c r="I57" s="102">
        <f t="shared" si="7"/>
        <v>100</v>
      </c>
      <c r="K57" s="298"/>
      <c r="N57" s="7"/>
    </row>
    <row r="58" spans="1:14" ht="43.5" x14ac:dyDescent="0.25">
      <c r="A58" s="53"/>
      <c r="B58" s="118"/>
      <c r="C58" s="119"/>
      <c r="D58" s="100">
        <v>711</v>
      </c>
      <c r="E58" s="96" t="s">
        <v>21</v>
      </c>
      <c r="F58" s="38">
        <v>4200.0200000000004</v>
      </c>
      <c r="G58" s="37">
        <f t="shared" si="6"/>
        <v>0</v>
      </c>
      <c r="H58" s="97">
        <v>4200.0200000000004</v>
      </c>
      <c r="I58" s="98">
        <f t="shared" si="7"/>
        <v>100</v>
      </c>
      <c r="K58" s="298"/>
      <c r="N58" s="7"/>
    </row>
    <row r="59" spans="1:14" ht="43.5" x14ac:dyDescent="0.25">
      <c r="A59" s="53"/>
      <c r="B59" s="99"/>
      <c r="C59" s="100">
        <v>45</v>
      </c>
      <c r="D59" s="100">
        <v>432</v>
      </c>
      <c r="E59" s="96" t="s">
        <v>27</v>
      </c>
      <c r="F59" s="38">
        <v>2700</v>
      </c>
      <c r="G59" s="37">
        <f t="shared" si="6"/>
        <v>0</v>
      </c>
      <c r="H59" s="97">
        <v>2700</v>
      </c>
      <c r="I59" s="98">
        <f t="shared" si="7"/>
        <v>100</v>
      </c>
      <c r="K59" s="298"/>
    </row>
    <row r="60" spans="1:14" x14ac:dyDescent="0.25">
      <c r="A60" s="53"/>
      <c r="B60" s="52">
        <v>5</v>
      </c>
      <c r="C60" s="39"/>
      <c r="D60" s="39"/>
      <c r="E60" s="32" t="s">
        <v>5</v>
      </c>
      <c r="F60" s="40">
        <f>SUM(F61)</f>
        <v>60000</v>
      </c>
      <c r="G60" s="36">
        <f>G61</f>
        <v>0</v>
      </c>
      <c r="H60" s="36">
        <f>H61</f>
        <v>60000</v>
      </c>
      <c r="I60" s="55">
        <f>H60/F60*100</f>
        <v>100</v>
      </c>
      <c r="K60" s="298"/>
    </row>
    <row r="61" spans="1:14" ht="43.5" x14ac:dyDescent="0.25">
      <c r="A61" s="53"/>
      <c r="B61" s="103"/>
      <c r="C61" s="104">
        <v>54</v>
      </c>
      <c r="D61" s="105" t="s">
        <v>68</v>
      </c>
      <c r="E61" s="107" t="s">
        <v>41</v>
      </c>
      <c r="F61" s="108">
        <v>60000</v>
      </c>
      <c r="G61" s="109">
        <f>H61-F61</f>
        <v>0</v>
      </c>
      <c r="H61" s="109">
        <v>60000</v>
      </c>
      <c r="I61" s="110">
        <f>H61/F61*100</f>
        <v>100</v>
      </c>
      <c r="K61" s="298"/>
    </row>
    <row r="62" spans="1:14" ht="15.75" thickBot="1" x14ac:dyDescent="0.3">
      <c r="A62" s="53"/>
      <c r="B62" s="281" t="s">
        <v>74</v>
      </c>
      <c r="C62" s="282"/>
      <c r="D62" s="282"/>
      <c r="E62" s="282"/>
      <c r="F62" s="85">
        <f>F33+F50+F60</f>
        <v>2338803.71</v>
      </c>
      <c r="G62" s="85">
        <f>G33+G50+G60</f>
        <v>144487.66</v>
      </c>
      <c r="H62" s="85">
        <f>H33+H50+H60</f>
        <v>2483291.3700000006</v>
      </c>
      <c r="I62" s="86">
        <f>H62/F62*100</f>
        <v>106.17784465546281</v>
      </c>
      <c r="K62" s="298"/>
    </row>
    <row r="63" spans="1:14" x14ac:dyDescent="0.25">
      <c r="B63" s="114"/>
      <c r="C63" s="115"/>
      <c r="D63" s="115"/>
      <c r="E63" s="114"/>
      <c r="F63" s="114"/>
      <c r="G63" s="114"/>
      <c r="H63" s="114"/>
      <c r="I63" s="114"/>
    </row>
    <row r="64" spans="1:14" x14ac:dyDescent="0.25">
      <c r="B64" s="114"/>
      <c r="C64" s="114"/>
      <c r="D64" s="114"/>
      <c r="E64" s="114"/>
      <c r="F64" s="114"/>
      <c r="G64" s="114"/>
      <c r="H64" s="114"/>
      <c r="I64" s="114"/>
    </row>
    <row r="65" spans="2:9" x14ac:dyDescent="0.25">
      <c r="B65" s="114"/>
      <c r="C65" s="114"/>
      <c r="D65" s="114"/>
      <c r="E65" s="114"/>
      <c r="F65" s="114"/>
      <c r="G65" s="114"/>
      <c r="H65" s="114"/>
      <c r="I65" s="114"/>
    </row>
    <row r="66" spans="2:9" x14ac:dyDescent="0.25">
      <c r="B66" s="114"/>
      <c r="C66" s="114"/>
      <c r="D66" s="114"/>
      <c r="E66" s="114"/>
      <c r="F66" s="114"/>
      <c r="G66" s="114"/>
      <c r="H66" s="114"/>
      <c r="I66" s="114"/>
    </row>
    <row r="67" spans="2:9" x14ac:dyDescent="0.25">
      <c r="B67" s="114"/>
      <c r="C67" s="114"/>
      <c r="D67" s="114"/>
      <c r="E67" s="114"/>
      <c r="F67" s="114"/>
      <c r="G67" s="114"/>
      <c r="H67" s="114"/>
      <c r="I67" s="114"/>
    </row>
    <row r="68" spans="2:9" x14ac:dyDescent="0.25">
      <c r="B68" s="114"/>
      <c r="C68" s="114"/>
      <c r="D68" s="114"/>
      <c r="E68" s="114"/>
      <c r="F68" s="114"/>
      <c r="G68" s="114"/>
      <c r="H68" s="114"/>
      <c r="I68" s="114"/>
    </row>
    <row r="69" spans="2:9" x14ac:dyDescent="0.25">
      <c r="B69" s="114"/>
      <c r="C69" s="114"/>
      <c r="D69" s="114"/>
      <c r="E69" s="114"/>
      <c r="F69" s="114"/>
      <c r="G69" s="114"/>
      <c r="H69" s="114"/>
      <c r="I69" s="114"/>
    </row>
    <row r="70" spans="2:9" x14ac:dyDescent="0.25">
      <c r="B70" s="114"/>
      <c r="C70" s="114"/>
      <c r="D70" s="114"/>
      <c r="E70" s="114"/>
      <c r="F70" s="114"/>
      <c r="G70" s="114"/>
      <c r="H70" s="114"/>
      <c r="I70" s="114"/>
    </row>
    <row r="71" spans="2:9" x14ac:dyDescent="0.25">
      <c r="B71" s="114"/>
      <c r="C71" s="114"/>
      <c r="D71" s="114"/>
      <c r="E71" s="114"/>
      <c r="F71" s="114"/>
      <c r="G71" s="114"/>
      <c r="H71" s="114"/>
      <c r="I71" s="114"/>
    </row>
    <row r="72" spans="2:9" x14ac:dyDescent="0.25">
      <c r="B72" s="114"/>
      <c r="C72" s="114"/>
      <c r="D72" s="114"/>
      <c r="E72" s="114"/>
      <c r="F72" s="114"/>
      <c r="G72" s="114"/>
      <c r="H72" s="114"/>
      <c r="I72" s="114"/>
    </row>
    <row r="73" spans="2:9" x14ac:dyDescent="0.25">
      <c r="B73" s="114"/>
      <c r="C73" s="114"/>
      <c r="D73" s="114"/>
      <c r="E73" s="114"/>
      <c r="F73" s="114"/>
      <c r="G73" s="114"/>
      <c r="H73" s="114"/>
      <c r="I73" s="114"/>
    </row>
    <row r="74" spans="2:9" x14ac:dyDescent="0.25">
      <c r="B74" s="114"/>
      <c r="C74" s="114"/>
      <c r="D74" s="114"/>
      <c r="E74" s="114"/>
      <c r="F74" s="114"/>
      <c r="G74" s="114"/>
      <c r="H74" s="114"/>
      <c r="I74" s="114"/>
    </row>
    <row r="75" spans="2:9" x14ac:dyDescent="0.25">
      <c r="B75" s="114"/>
      <c r="C75" s="114"/>
      <c r="D75" s="114"/>
      <c r="E75" s="114"/>
      <c r="F75" s="114"/>
      <c r="G75" s="114"/>
      <c r="H75" s="114"/>
      <c r="I75" s="114"/>
    </row>
    <row r="76" spans="2:9" x14ac:dyDescent="0.25">
      <c r="B76" s="114"/>
      <c r="C76" s="114"/>
      <c r="D76" s="114"/>
      <c r="E76" s="114"/>
      <c r="F76" s="114"/>
      <c r="G76" s="114"/>
      <c r="H76" s="114"/>
      <c r="I76" s="114"/>
    </row>
    <row r="77" spans="2:9" x14ac:dyDescent="0.25">
      <c r="B77" s="114"/>
      <c r="C77" s="114"/>
      <c r="D77" s="114"/>
      <c r="E77" s="114"/>
      <c r="F77" s="114"/>
      <c r="G77" s="114"/>
      <c r="H77" s="114"/>
      <c r="I77" s="114"/>
    </row>
    <row r="78" spans="2:9" x14ac:dyDescent="0.25">
      <c r="B78" s="114"/>
      <c r="C78" s="114"/>
      <c r="D78" s="114"/>
      <c r="E78" s="114"/>
      <c r="F78" s="114"/>
      <c r="G78" s="114"/>
      <c r="H78" s="114"/>
      <c r="I78" s="114"/>
    </row>
    <row r="79" spans="2:9" x14ac:dyDescent="0.25">
      <c r="B79" s="114"/>
      <c r="C79" s="114"/>
      <c r="D79" s="114"/>
      <c r="E79" s="114"/>
      <c r="F79" s="114"/>
      <c r="G79" s="114"/>
      <c r="H79" s="114"/>
      <c r="I79" s="114"/>
    </row>
    <row r="80" spans="2:9" x14ac:dyDescent="0.25">
      <c r="B80" s="114"/>
      <c r="C80" s="114"/>
      <c r="D80" s="114"/>
      <c r="E80" s="114"/>
      <c r="F80" s="114"/>
      <c r="G80" s="114"/>
      <c r="H80" s="114"/>
      <c r="I80" s="114"/>
    </row>
    <row r="81" spans="2:9" x14ac:dyDescent="0.25">
      <c r="B81" s="114"/>
      <c r="C81" s="114"/>
      <c r="D81" s="114"/>
      <c r="E81" s="114"/>
      <c r="F81" s="114"/>
      <c r="G81" s="114"/>
      <c r="H81" s="114"/>
      <c r="I81" s="114"/>
    </row>
    <row r="82" spans="2:9" x14ac:dyDescent="0.25">
      <c r="B82" s="114"/>
      <c r="C82" s="114"/>
      <c r="D82" s="114"/>
      <c r="E82" s="114"/>
      <c r="F82" s="114"/>
      <c r="G82" s="114"/>
      <c r="H82" s="114"/>
      <c r="I82" s="114"/>
    </row>
    <row r="83" spans="2:9" x14ac:dyDescent="0.25">
      <c r="B83" s="114"/>
      <c r="C83" s="114"/>
      <c r="D83" s="114"/>
      <c r="E83" s="114"/>
      <c r="F83" s="114"/>
      <c r="G83" s="114"/>
      <c r="H83" s="114"/>
      <c r="I83" s="114"/>
    </row>
    <row r="84" spans="2:9" x14ac:dyDescent="0.25">
      <c r="B84" s="114"/>
      <c r="C84" s="114"/>
      <c r="D84" s="114"/>
      <c r="E84" s="114"/>
      <c r="F84" s="114"/>
      <c r="G84" s="114"/>
      <c r="H84" s="114"/>
      <c r="I84" s="114"/>
    </row>
    <row r="85" spans="2:9" x14ac:dyDescent="0.25">
      <c r="B85" s="114"/>
      <c r="C85" s="114"/>
      <c r="D85" s="114"/>
      <c r="E85" s="114"/>
      <c r="F85" s="114"/>
      <c r="G85" s="114"/>
      <c r="H85" s="114"/>
      <c r="I85" s="114"/>
    </row>
    <row r="86" spans="2:9" x14ac:dyDescent="0.25">
      <c r="B86" s="114"/>
      <c r="C86" s="114"/>
      <c r="D86" s="114"/>
      <c r="E86" s="114"/>
      <c r="F86" s="114"/>
      <c r="G86" s="114"/>
      <c r="H86" s="114"/>
      <c r="I86" s="114"/>
    </row>
    <row r="87" spans="2:9" x14ac:dyDescent="0.25">
      <c r="B87" s="114"/>
      <c r="C87" s="114"/>
      <c r="D87" s="114"/>
      <c r="E87" s="114"/>
      <c r="F87" s="114"/>
      <c r="G87" s="114"/>
      <c r="H87" s="114"/>
      <c r="I87" s="114"/>
    </row>
    <row r="88" spans="2:9" x14ac:dyDescent="0.25">
      <c r="B88" s="114"/>
      <c r="C88" s="114"/>
      <c r="D88" s="114"/>
      <c r="E88" s="114"/>
      <c r="F88" s="114"/>
      <c r="G88" s="114"/>
      <c r="H88" s="114"/>
      <c r="I88" s="114"/>
    </row>
    <row r="89" spans="2:9" x14ac:dyDescent="0.25">
      <c r="B89" s="114"/>
      <c r="C89" s="114"/>
      <c r="D89" s="114"/>
      <c r="E89" s="114"/>
      <c r="F89" s="114"/>
      <c r="G89" s="114"/>
      <c r="H89" s="114"/>
      <c r="I89" s="114"/>
    </row>
    <row r="90" spans="2:9" x14ac:dyDescent="0.25">
      <c r="B90" s="114"/>
      <c r="C90" s="114"/>
      <c r="D90" s="114"/>
      <c r="E90" s="114"/>
      <c r="F90" s="114"/>
      <c r="G90" s="114"/>
      <c r="H90" s="114"/>
      <c r="I90" s="114"/>
    </row>
    <row r="91" spans="2:9" x14ac:dyDescent="0.25">
      <c r="B91" s="114"/>
      <c r="C91" s="114"/>
      <c r="D91" s="114"/>
      <c r="E91" s="114"/>
      <c r="F91" s="114"/>
      <c r="G91" s="114"/>
      <c r="H91" s="114"/>
      <c r="I91" s="114"/>
    </row>
    <row r="92" spans="2:9" x14ac:dyDescent="0.25">
      <c r="B92" s="114"/>
      <c r="C92" s="114"/>
      <c r="D92" s="114"/>
      <c r="E92" s="114"/>
      <c r="F92" s="114"/>
      <c r="G92" s="114"/>
      <c r="H92" s="114"/>
      <c r="I92" s="114"/>
    </row>
    <row r="93" spans="2:9" x14ac:dyDescent="0.25">
      <c r="B93" s="114"/>
      <c r="C93" s="114"/>
      <c r="D93" s="114"/>
      <c r="E93" s="114"/>
      <c r="F93" s="114"/>
      <c r="G93" s="114"/>
      <c r="H93" s="114"/>
      <c r="I93" s="114"/>
    </row>
    <row r="94" spans="2:9" x14ac:dyDescent="0.25">
      <c r="B94" s="114"/>
      <c r="C94" s="114"/>
      <c r="D94" s="114"/>
      <c r="E94" s="114"/>
      <c r="F94" s="114"/>
      <c r="G94" s="114"/>
      <c r="H94" s="114"/>
      <c r="I94" s="114"/>
    </row>
    <row r="95" spans="2:9" x14ac:dyDescent="0.25">
      <c r="B95" s="114"/>
      <c r="C95" s="114"/>
      <c r="D95" s="114"/>
      <c r="E95" s="114"/>
      <c r="F95" s="114"/>
      <c r="G95" s="114"/>
      <c r="H95" s="114"/>
      <c r="I95" s="114"/>
    </row>
    <row r="96" spans="2:9" x14ac:dyDescent="0.25">
      <c r="B96" s="114"/>
      <c r="C96" s="114"/>
      <c r="D96" s="114"/>
      <c r="E96" s="114"/>
      <c r="F96" s="114"/>
      <c r="G96" s="114"/>
      <c r="H96" s="114"/>
      <c r="I96" s="114"/>
    </row>
    <row r="97" spans="2:9" x14ac:dyDescent="0.25">
      <c r="B97" s="114"/>
      <c r="C97" s="114"/>
      <c r="D97" s="114"/>
      <c r="E97" s="114"/>
      <c r="F97" s="114"/>
      <c r="G97" s="114"/>
      <c r="H97" s="114"/>
      <c r="I97" s="114"/>
    </row>
    <row r="98" spans="2:9" x14ac:dyDescent="0.25">
      <c r="B98" s="114"/>
      <c r="C98" s="114"/>
      <c r="D98" s="114"/>
      <c r="E98" s="114"/>
      <c r="F98" s="114"/>
      <c r="G98" s="114"/>
      <c r="H98" s="114"/>
      <c r="I98" s="114"/>
    </row>
    <row r="99" spans="2:9" x14ac:dyDescent="0.25">
      <c r="B99" s="114"/>
      <c r="C99" s="114"/>
      <c r="D99" s="114"/>
      <c r="E99" s="114"/>
      <c r="F99" s="114"/>
      <c r="G99" s="114"/>
      <c r="H99" s="114"/>
      <c r="I99" s="114"/>
    </row>
    <row r="100" spans="2:9" x14ac:dyDescent="0.25">
      <c r="B100" s="114"/>
      <c r="C100" s="114"/>
      <c r="D100" s="114"/>
      <c r="E100" s="114"/>
      <c r="F100" s="114"/>
      <c r="G100" s="114"/>
      <c r="H100" s="114"/>
      <c r="I100" s="114"/>
    </row>
    <row r="101" spans="2:9" x14ac:dyDescent="0.25">
      <c r="B101" s="114"/>
      <c r="C101" s="114"/>
      <c r="D101" s="114"/>
      <c r="E101" s="114"/>
      <c r="F101" s="114"/>
      <c r="G101" s="114"/>
      <c r="H101" s="114"/>
      <c r="I101" s="114"/>
    </row>
    <row r="102" spans="2:9" x14ac:dyDescent="0.25">
      <c r="B102" s="114"/>
      <c r="C102" s="114"/>
      <c r="D102" s="114"/>
      <c r="E102" s="114"/>
      <c r="F102" s="114"/>
      <c r="G102" s="114"/>
      <c r="H102" s="114"/>
      <c r="I102" s="114"/>
    </row>
    <row r="103" spans="2:9" x14ac:dyDescent="0.25">
      <c r="B103" s="114"/>
      <c r="C103" s="114"/>
      <c r="D103" s="114"/>
      <c r="E103" s="114"/>
      <c r="F103" s="114"/>
      <c r="G103" s="114"/>
      <c r="H103" s="114"/>
      <c r="I103" s="114"/>
    </row>
    <row r="104" spans="2:9" x14ac:dyDescent="0.25">
      <c r="B104" s="114"/>
      <c r="C104" s="114"/>
      <c r="D104" s="114"/>
      <c r="E104" s="114"/>
      <c r="F104" s="114"/>
      <c r="G104" s="114"/>
      <c r="H104" s="114"/>
      <c r="I104" s="114"/>
    </row>
    <row r="105" spans="2:9" x14ac:dyDescent="0.25">
      <c r="B105" s="114"/>
      <c r="C105" s="114"/>
      <c r="D105" s="114"/>
      <c r="E105" s="114"/>
      <c r="F105" s="114"/>
      <c r="G105" s="114"/>
      <c r="H105" s="114"/>
      <c r="I105" s="114"/>
    </row>
    <row r="106" spans="2:9" x14ac:dyDescent="0.25">
      <c r="B106" s="114"/>
      <c r="C106" s="114"/>
      <c r="D106" s="114"/>
      <c r="E106" s="114"/>
      <c r="F106" s="114"/>
      <c r="G106" s="114"/>
      <c r="H106" s="114"/>
      <c r="I106" s="114"/>
    </row>
    <row r="107" spans="2:9" x14ac:dyDescent="0.25">
      <c r="B107" s="114"/>
      <c r="C107" s="114"/>
      <c r="D107" s="114"/>
      <c r="E107" s="114"/>
      <c r="F107" s="114"/>
      <c r="G107" s="114"/>
      <c r="H107" s="114"/>
      <c r="I107" s="114"/>
    </row>
    <row r="108" spans="2:9" x14ac:dyDescent="0.25">
      <c r="B108" s="114"/>
      <c r="C108" s="114"/>
      <c r="D108" s="114"/>
      <c r="E108" s="114"/>
      <c r="F108" s="114"/>
      <c r="G108" s="114"/>
      <c r="H108" s="114"/>
      <c r="I108" s="114"/>
    </row>
    <row r="109" spans="2:9" x14ac:dyDescent="0.25">
      <c r="B109" s="114"/>
      <c r="C109" s="114"/>
      <c r="D109" s="114"/>
      <c r="E109" s="114"/>
      <c r="F109" s="114"/>
      <c r="G109" s="114"/>
      <c r="H109" s="114"/>
      <c r="I109" s="114"/>
    </row>
    <row r="110" spans="2:9" x14ac:dyDescent="0.25">
      <c r="B110" s="114"/>
      <c r="C110" s="114"/>
      <c r="D110" s="114"/>
      <c r="E110" s="114"/>
      <c r="F110" s="114"/>
      <c r="G110" s="114"/>
      <c r="H110" s="114"/>
      <c r="I110" s="114"/>
    </row>
    <row r="111" spans="2:9" x14ac:dyDescent="0.25">
      <c r="B111" s="114"/>
      <c r="C111" s="114"/>
      <c r="D111" s="114"/>
      <c r="E111" s="114"/>
      <c r="F111" s="114"/>
      <c r="G111" s="114"/>
      <c r="H111" s="114"/>
      <c r="I111" s="114"/>
    </row>
    <row r="112" spans="2:9" x14ac:dyDescent="0.25">
      <c r="B112" s="114"/>
      <c r="C112" s="114"/>
      <c r="D112" s="114"/>
      <c r="E112" s="114"/>
      <c r="F112" s="114"/>
      <c r="G112" s="114"/>
      <c r="H112" s="114"/>
      <c r="I112" s="114"/>
    </row>
    <row r="113" spans="2:9" x14ac:dyDescent="0.25">
      <c r="B113" s="114"/>
      <c r="C113" s="114"/>
      <c r="D113" s="114"/>
      <c r="E113" s="114"/>
      <c r="F113" s="114"/>
      <c r="G113" s="114"/>
      <c r="H113" s="114"/>
      <c r="I113" s="114"/>
    </row>
    <row r="114" spans="2:9" x14ac:dyDescent="0.25">
      <c r="B114" s="114"/>
      <c r="C114" s="114"/>
      <c r="D114" s="114"/>
      <c r="E114" s="114"/>
      <c r="F114" s="114"/>
      <c r="G114" s="114"/>
      <c r="H114" s="114"/>
      <c r="I114" s="114"/>
    </row>
    <row r="115" spans="2:9" x14ac:dyDescent="0.25">
      <c r="B115" s="114"/>
      <c r="C115" s="114"/>
      <c r="D115" s="114"/>
      <c r="E115" s="114"/>
      <c r="F115" s="114"/>
      <c r="G115" s="114"/>
      <c r="H115" s="114"/>
      <c r="I115" s="114"/>
    </row>
    <row r="116" spans="2:9" x14ac:dyDescent="0.25">
      <c r="B116" s="114"/>
      <c r="C116" s="114"/>
      <c r="D116" s="114"/>
      <c r="E116" s="114"/>
      <c r="F116" s="114"/>
      <c r="G116" s="114"/>
      <c r="H116" s="114"/>
      <c r="I116" s="114"/>
    </row>
    <row r="117" spans="2:9" x14ac:dyDescent="0.25">
      <c r="B117" s="114"/>
      <c r="C117" s="114"/>
      <c r="D117" s="114"/>
      <c r="E117" s="114"/>
      <c r="F117" s="114"/>
      <c r="G117" s="114"/>
      <c r="H117" s="114"/>
      <c r="I117" s="114"/>
    </row>
    <row r="118" spans="2:9" x14ac:dyDescent="0.25">
      <c r="B118" s="114"/>
      <c r="C118" s="114"/>
      <c r="D118" s="114"/>
      <c r="E118" s="114"/>
      <c r="F118" s="114"/>
      <c r="G118" s="114"/>
      <c r="H118" s="114"/>
      <c r="I118" s="114"/>
    </row>
    <row r="119" spans="2:9" x14ac:dyDescent="0.25">
      <c r="B119" s="114"/>
      <c r="C119" s="114"/>
      <c r="D119" s="114"/>
      <c r="E119" s="114"/>
      <c r="F119" s="114"/>
      <c r="G119" s="114"/>
      <c r="H119" s="114"/>
      <c r="I119" s="114"/>
    </row>
    <row r="120" spans="2:9" x14ac:dyDescent="0.25">
      <c r="B120" s="114"/>
      <c r="C120" s="114"/>
      <c r="D120" s="114"/>
      <c r="E120" s="114"/>
      <c r="F120" s="114"/>
      <c r="G120" s="114"/>
      <c r="H120" s="114"/>
      <c r="I120" s="114"/>
    </row>
    <row r="121" spans="2:9" x14ac:dyDescent="0.25">
      <c r="B121" s="114"/>
      <c r="C121" s="114"/>
      <c r="D121" s="114"/>
      <c r="E121" s="114"/>
      <c r="F121" s="114"/>
      <c r="G121" s="114"/>
      <c r="H121" s="114"/>
      <c r="I121" s="114"/>
    </row>
    <row r="122" spans="2:9" x14ac:dyDescent="0.25">
      <c r="B122" s="114"/>
      <c r="C122" s="114"/>
      <c r="D122" s="114"/>
      <c r="E122" s="114"/>
      <c r="F122" s="114"/>
      <c r="G122" s="114"/>
      <c r="H122" s="114"/>
      <c r="I122" s="114"/>
    </row>
    <row r="123" spans="2:9" x14ac:dyDescent="0.25">
      <c r="B123" s="114"/>
      <c r="C123" s="114"/>
      <c r="D123" s="114"/>
      <c r="E123" s="114"/>
      <c r="F123" s="114"/>
      <c r="G123" s="114"/>
      <c r="H123" s="114"/>
      <c r="I123" s="114"/>
    </row>
    <row r="124" spans="2:9" x14ac:dyDescent="0.25">
      <c r="B124" s="114"/>
      <c r="C124" s="114"/>
      <c r="D124" s="114"/>
      <c r="E124" s="114"/>
      <c r="F124" s="114"/>
      <c r="G124" s="114"/>
      <c r="H124" s="114"/>
      <c r="I124" s="114"/>
    </row>
    <row r="125" spans="2:9" x14ac:dyDescent="0.25">
      <c r="B125" s="114"/>
      <c r="C125" s="114"/>
      <c r="D125" s="114"/>
      <c r="E125" s="114"/>
      <c r="F125" s="114"/>
      <c r="G125" s="114"/>
      <c r="H125" s="114"/>
      <c r="I125" s="114"/>
    </row>
    <row r="126" spans="2:9" x14ac:dyDescent="0.25">
      <c r="B126" s="27"/>
      <c r="C126" s="27"/>
      <c r="D126" s="27"/>
      <c r="E126" s="27"/>
      <c r="F126" s="27"/>
      <c r="G126" s="27"/>
      <c r="H126" s="27"/>
      <c r="I126" s="27"/>
    </row>
    <row r="127" spans="2:9" x14ac:dyDescent="0.25">
      <c r="B127" s="27"/>
      <c r="C127" s="27"/>
      <c r="D127" s="27"/>
      <c r="E127" s="27"/>
      <c r="F127" s="27"/>
      <c r="G127" s="27"/>
      <c r="H127" s="27"/>
      <c r="I127" s="27"/>
    </row>
    <row r="128" spans="2:9" x14ac:dyDescent="0.25">
      <c r="B128" s="27"/>
      <c r="C128" s="27"/>
      <c r="D128" s="27"/>
      <c r="E128" s="27"/>
      <c r="F128" s="27"/>
      <c r="G128" s="27"/>
      <c r="H128" s="27"/>
      <c r="I128" s="27"/>
    </row>
    <row r="129" spans="2:9" x14ac:dyDescent="0.25">
      <c r="B129" s="27"/>
      <c r="C129" s="27"/>
      <c r="D129" s="27"/>
      <c r="E129" s="27"/>
      <c r="F129" s="27"/>
      <c r="G129" s="27"/>
      <c r="H129" s="27"/>
      <c r="I129" s="27"/>
    </row>
    <row r="130" spans="2:9" x14ac:dyDescent="0.25">
      <c r="B130" s="27"/>
      <c r="C130" s="27"/>
      <c r="D130" s="27"/>
      <c r="E130" s="27"/>
      <c r="F130" s="27"/>
      <c r="G130" s="27"/>
      <c r="H130" s="27"/>
      <c r="I130" s="27"/>
    </row>
    <row r="131" spans="2:9" x14ac:dyDescent="0.25">
      <c r="B131" s="27"/>
      <c r="C131" s="27"/>
      <c r="D131" s="27"/>
      <c r="E131" s="27"/>
      <c r="F131" s="27"/>
      <c r="G131" s="27"/>
      <c r="H131" s="27"/>
      <c r="I131" s="27"/>
    </row>
    <row r="132" spans="2:9" x14ac:dyDescent="0.25">
      <c r="B132" s="27"/>
      <c r="C132" s="27"/>
      <c r="D132" s="27"/>
      <c r="E132" s="27"/>
      <c r="F132" s="27"/>
      <c r="G132" s="27"/>
      <c r="H132" s="27"/>
      <c r="I132" s="27"/>
    </row>
    <row r="133" spans="2:9" x14ac:dyDescent="0.25">
      <c r="B133" s="27"/>
      <c r="C133" s="27"/>
      <c r="D133" s="27"/>
      <c r="E133" s="27"/>
      <c r="F133" s="27"/>
      <c r="G133" s="27"/>
      <c r="H133" s="27"/>
      <c r="I133" s="27"/>
    </row>
    <row r="134" spans="2:9" x14ac:dyDescent="0.25">
      <c r="B134" s="27"/>
      <c r="C134" s="27"/>
      <c r="D134" s="27"/>
      <c r="E134" s="27"/>
      <c r="F134" s="27"/>
      <c r="G134" s="27"/>
      <c r="H134" s="27"/>
      <c r="I134" s="27"/>
    </row>
    <row r="135" spans="2:9" x14ac:dyDescent="0.25">
      <c r="B135" s="27"/>
      <c r="C135" s="27"/>
      <c r="D135" s="27"/>
      <c r="E135" s="27"/>
      <c r="F135" s="27"/>
      <c r="G135" s="27"/>
      <c r="H135" s="27"/>
      <c r="I135" s="27"/>
    </row>
    <row r="136" spans="2:9" x14ac:dyDescent="0.25">
      <c r="B136" s="27"/>
      <c r="C136" s="27"/>
      <c r="D136" s="27"/>
      <c r="E136" s="27"/>
      <c r="F136" s="27"/>
      <c r="G136" s="27"/>
      <c r="H136" s="27"/>
      <c r="I136" s="27"/>
    </row>
    <row r="137" spans="2:9" x14ac:dyDescent="0.25">
      <c r="B137" s="27"/>
      <c r="C137" s="27"/>
      <c r="D137" s="27"/>
      <c r="E137" s="27"/>
      <c r="F137" s="27"/>
      <c r="G137" s="27"/>
      <c r="H137" s="27"/>
      <c r="I137" s="27"/>
    </row>
    <row r="138" spans="2:9" x14ac:dyDescent="0.25">
      <c r="B138" s="27"/>
      <c r="C138" s="27"/>
      <c r="D138" s="27"/>
      <c r="E138" s="27"/>
      <c r="F138" s="27"/>
      <c r="G138" s="27"/>
      <c r="H138" s="27"/>
      <c r="I138" s="27"/>
    </row>
    <row r="139" spans="2:9" x14ac:dyDescent="0.25">
      <c r="B139" s="27"/>
      <c r="C139" s="27"/>
      <c r="D139" s="27"/>
      <c r="E139" s="27"/>
      <c r="F139" s="27"/>
      <c r="G139" s="27"/>
      <c r="H139" s="27"/>
      <c r="I139" s="27"/>
    </row>
    <row r="140" spans="2:9" x14ac:dyDescent="0.25">
      <c r="B140" s="27"/>
      <c r="C140" s="27"/>
      <c r="D140" s="27"/>
      <c r="E140" s="27"/>
      <c r="F140" s="27"/>
      <c r="G140" s="27"/>
      <c r="H140" s="27"/>
      <c r="I140" s="27"/>
    </row>
    <row r="141" spans="2:9" x14ac:dyDescent="0.25">
      <c r="B141" s="27"/>
      <c r="C141" s="27"/>
      <c r="D141" s="27"/>
      <c r="E141" s="27"/>
      <c r="F141" s="27"/>
      <c r="G141" s="27"/>
      <c r="H141" s="27"/>
      <c r="I141" s="27"/>
    </row>
    <row r="142" spans="2:9" x14ac:dyDescent="0.25">
      <c r="B142" s="27"/>
      <c r="C142" s="27"/>
      <c r="D142" s="27"/>
      <c r="E142" s="27"/>
      <c r="F142" s="27"/>
      <c r="G142" s="27"/>
      <c r="H142" s="27"/>
      <c r="I142" s="27"/>
    </row>
    <row r="143" spans="2:9" x14ac:dyDescent="0.25">
      <c r="B143" s="27"/>
      <c r="C143" s="27"/>
      <c r="D143" s="27"/>
      <c r="E143" s="27"/>
      <c r="F143" s="27"/>
      <c r="G143" s="27"/>
      <c r="H143" s="27"/>
      <c r="I143" s="27"/>
    </row>
    <row r="144" spans="2:9" x14ac:dyDescent="0.25">
      <c r="B144" s="27"/>
      <c r="C144" s="27"/>
      <c r="D144" s="27"/>
      <c r="E144" s="27"/>
      <c r="F144" s="27"/>
      <c r="G144" s="27"/>
      <c r="H144" s="27"/>
      <c r="I144" s="27"/>
    </row>
    <row r="145" spans="2:9" x14ac:dyDescent="0.25">
      <c r="B145" s="27"/>
      <c r="C145" s="27"/>
      <c r="D145" s="27"/>
      <c r="E145" s="27"/>
      <c r="F145" s="27"/>
      <c r="G145" s="27"/>
      <c r="H145" s="27"/>
      <c r="I145" s="27"/>
    </row>
    <row r="146" spans="2:9" x14ac:dyDescent="0.25">
      <c r="B146" s="27"/>
      <c r="C146" s="27"/>
      <c r="D146" s="27"/>
      <c r="E146" s="27"/>
      <c r="F146" s="27"/>
      <c r="G146" s="27"/>
      <c r="H146" s="27"/>
      <c r="I146" s="27"/>
    </row>
    <row r="147" spans="2:9" x14ac:dyDescent="0.25">
      <c r="B147" s="27"/>
      <c r="C147" s="27"/>
      <c r="D147" s="27"/>
      <c r="E147" s="27"/>
      <c r="F147" s="27"/>
      <c r="G147" s="27"/>
      <c r="H147" s="27"/>
      <c r="I147" s="27"/>
    </row>
    <row r="148" spans="2:9" x14ac:dyDescent="0.25">
      <c r="B148" s="27"/>
      <c r="C148" s="27"/>
      <c r="D148" s="27"/>
      <c r="E148" s="27"/>
      <c r="F148" s="27"/>
      <c r="G148" s="27"/>
      <c r="H148" s="27"/>
      <c r="I148" s="27"/>
    </row>
    <row r="149" spans="2:9" x14ac:dyDescent="0.25">
      <c r="B149" s="27"/>
      <c r="C149" s="27"/>
      <c r="D149" s="27"/>
      <c r="E149" s="27"/>
      <c r="F149" s="27"/>
      <c r="G149" s="27"/>
      <c r="H149" s="27"/>
      <c r="I149" s="27"/>
    </row>
    <row r="150" spans="2:9" x14ac:dyDescent="0.25">
      <c r="B150" s="27"/>
      <c r="C150" s="27"/>
      <c r="D150" s="27"/>
      <c r="E150" s="27"/>
      <c r="F150" s="27"/>
      <c r="G150" s="27"/>
      <c r="H150" s="27"/>
      <c r="I150" s="27"/>
    </row>
    <row r="151" spans="2:9" x14ac:dyDescent="0.25">
      <c r="B151" s="27"/>
      <c r="C151" s="27"/>
      <c r="D151" s="27"/>
      <c r="E151" s="27"/>
      <c r="F151" s="27"/>
      <c r="G151" s="27"/>
      <c r="H151" s="27"/>
      <c r="I151" s="27"/>
    </row>
    <row r="152" spans="2:9" x14ac:dyDescent="0.25">
      <c r="B152" s="27"/>
      <c r="C152" s="27"/>
      <c r="D152" s="27"/>
      <c r="E152" s="27"/>
      <c r="F152" s="27"/>
      <c r="G152" s="27"/>
      <c r="H152" s="27"/>
      <c r="I152" s="27"/>
    </row>
    <row r="153" spans="2:9" x14ac:dyDescent="0.25">
      <c r="B153" s="27"/>
      <c r="C153" s="27"/>
      <c r="D153" s="27"/>
      <c r="E153" s="27"/>
      <c r="F153" s="27"/>
      <c r="G153" s="27"/>
      <c r="H153" s="27"/>
      <c r="I153" s="27"/>
    </row>
    <row r="154" spans="2:9" x14ac:dyDescent="0.25">
      <c r="B154" s="27"/>
      <c r="C154" s="27"/>
      <c r="D154" s="27"/>
      <c r="E154" s="27"/>
      <c r="F154" s="27"/>
      <c r="G154" s="27"/>
      <c r="H154" s="27"/>
      <c r="I154" s="27"/>
    </row>
    <row r="155" spans="2:9" x14ac:dyDescent="0.25">
      <c r="B155" s="27"/>
      <c r="C155" s="27"/>
      <c r="D155" s="27"/>
      <c r="E155" s="27"/>
      <c r="F155" s="27"/>
      <c r="G155" s="27"/>
      <c r="H155" s="27"/>
      <c r="I155" s="27"/>
    </row>
    <row r="156" spans="2:9" x14ac:dyDescent="0.25">
      <c r="B156" s="27"/>
      <c r="C156" s="27"/>
      <c r="D156" s="27"/>
      <c r="E156" s="27"/>
      <c r="F156" s="27"/>
      <c r="G156" s="27"/>
      <c r="H156" s="27"/>
      <c r="I156" s="27"/>
    </row>
    <row r="157" spans="2:9" x14ac:dyDescent="0.25">
      <c r="B157" s="27"/>
      <c r="C157" s="27"/>
      <c r="D157" s="27"/>
      <c r="E157" s="27"/>
      <c r="F157" s="27"/>
      <c r="G157" s="27"/>
      <c r="H157" s="27"/>
      <c r="I157" s="27"/>
    </row>
    <row r="158" spans="2:9" x14ac:dyDescent="0.25">
      <c r="B158" s="27"/>
      <c r="C158" s="27"/>
      <c r="D158" s="27"/>
      <c r="E158" s="27"/>
      <c r="F158" s="27"/>
      <c r="G158" s="27"/>
      <c r="H158" s="27"/>
      <c r="I158" s="27"/>
    </row>
    <row r="159" spans="2:9" x14ac:dyDescent="0.25">
      <c r="B159" s="27"/>
      <c r="C159" s="27"/>
      <c r="D159" s="27"/>
      <c r="E159" s="27"/>
      <c r="F159" s="27"/>
      <c r="G159" s="27"/>
      <c r="H159" s="27"/>
      <c r="I159" s="27"/>
    </row>
    <row r="160" spans="2:9" x14ac:dyDescent="0.25">
      <c r="B160" s="27"/>
      <c r="C160" s="27"/>
      <c r="D160" s="27"/>
      <c r="E160" s="27"/>
      <c r="F160" s="27"/>
      <c r="G160" s="27"/>
      <c r="H160" s="27"/>
      <c r="I160" s="27"/>
    </row>
    <row r="161" spans="2:9" x14ac:dyDescent="0.25">
      <c r="B161" s="27"/>
      <c r="C161" s="27"/>
      <c r="D161" s="27"/>
      <c r="E161" s="27"/>
      <c r="F161" s="27"/>
      <c r="G161" s="27"/>
      <c r="H161" s="27"/>
      <c r="I161" s="27"/>
    </row>
    <row r="162" spans="2:9" x14ac:dyDescent="0.25">
      <c r="B162" s="27"/>
      <c r="C162" s="27"/>
      <c r="D162" s="27"/>
      <c r="E162" s="27"/>
      <c r="F162" s="27"/>
      <c r="G162" s="27"/>
      <c r="H162" s="27"/>
      <c r="I162" s="27"/>
    </row>
    <row r="163" spans="2:9" x14ac:dyDescent="0.25">
      <c r="B163" s="27"/>
      <c r="C163" s="27"/>
      <c r="D163" s="27"/>
      <c r="E163" s="27"/>
      <c r="F163" s="27"/>
      <c r="G163" s="27"/>
      <c r="H163" s="27"/>
      <c r="I163" s="27"/>
    </row>
    <row r="164" spans="2:9" x14ac:dyDescent="0.25">
      <c r="B164" s="27"/>
      <c r="C164" s="27"/>
      <c r="D164" s="27"/>
      <c r="E164" s="27"/>
      <c r="F164" s="27"/>
      <c r="G164" s="27"/>
      <c r="H164" s="27"/>
      <c r="I164" s="27"/>
    </row>
    <row r="165" spans="2:9" x14ac:dyDescent="0.25">
      <c r="B165" s="27"/>
      <c r="C165" s="27"/>
      <c r="D165" s="27"/>
      <c r="E165" s="27"/>
      <c r="F165" s="27"/>
      <c r="G165" s="27"/>
      <c r="H165" s="27"/>
      <c r="I165" s="27"/>
    </row>
    <row r="166" spans="2:9" x14ac:dyDescent="0.25">
      <c r="B166" s="27"/>
      <c r="C166" s="27"/>
      <c r="D166" s="27"/>
      <c r="E166" s="27"/>
      <c r="F166" s="27"/>
      <c r="G166" s="27"/>
      <c r="H166" s="27"/>
      <c r="I166" s="27"/>
    </row>
    <row r="167" spans="2:9" x14ac:dyDescent="0.25">
      <c r="B167" s="27"/>
      <c r="C167" s="27"/>
      <c r="D167" s="27"/>
      <c r="E167" s="27"/>
      <c r="F167" s="27"/>
      <c r="G167" s="27"/>
      <c r="H167" s="27"/>
      <c r="I167" s="27"/>
    </row>
    <row r="168" spans="2:9" x14ac:dyDescent="0.25">
      <c r="B168" s="27"/>
      <c r="C168" s="27"/>
      <c r="D168" s="27"/>
      <c r="E168" s="27"/>
      <c r="F168" s="27"/>
      <c r="G168" s="27"/>
      <c r="H168" s="27"/>
      <c r="I168" s="27"/>
    </row>
    <row r="169" spans="2:9" x14ac:dyDescent="0.25">
      <c r="B169" s="27"/>
      <c r="C169" s="27"/>
      <c r="D169" s="27"/>
      <c r="E169" s="27"/>
      <c r="F169" s="27"/>
      <c r="G169" s="27"/>
      <c r="H169" s="27"/>
      <c r="I169" s="27"/>
    </row>
    <row r="170" spans="2:9" x14ac:dyDescent="0.25">
      <c r="B170" s="27"/>
      <c r="C170" s="27"/>
      <c r="D170" s="27"/>
      <c r="E170" s="27"/>
      <c r="F170" s="27"/>
      <c r="G170" s="27"/>
      <c r="H170" s="27"/>
      <c r="I170" s="27"/>
    </row>
    <row r="171" spans="2:9" x14ac:dyDescent="0.25">
      <c r="B171" s="27"/>
      <c r="C171" s="27"/>
      <c r="D171" s="27"/>
      <c r="E171" s="27"/>
      <c r="F171" s="27"/>
      <c r="G171" s="27"/>
      <c r="H171" s="27"/>
      <c r="I171" s="27"/>
    </row>
    <row r="172" spans="2:9" x14ac:dyDescent="0.25">
      <c r="B172" s="27"/>
      <c r="C172" s="27"/>
      <c r="D172" s="27"/>
      <c r="E172" s="27"/>
      <c r="F172" s="27"/>
      <c r="G172" s="27"/>
      <c r="H172" s="27"/>
      <c r="I172" s="27"/>
    </row>
    <row r="173" spans="2:9" x14ac:dyDescent="0.25">
      <c r="B173" s="27"/>
      <c r="C173" s="27"/>
      <c r="D173" s="27"/>
      <c r="E173" s="27"/>
      <c r="F173" s="27"/>
      <c r="G173" s="27"/>
      <c r="H173" s="27"/>
      <c r="I173" s="27"/>
    </row>
    <row r="174" spans="2:9" x14ac:dyDescent="0.25">
      <c r="B174" s="27"/>
      <c r="C174" s="27"/>
      <c r="D174" s="27"/>
      <c r="E174" s="27"/>
      <c r="F174" s="27"/>
      <c r="G174" s="27"/>
      <c r="H174" s="27"/>
      <c r="I174" s="27"/>
    </row>
    <row r="175" spans="2:9" x14ac:dyDescent="0.25">
      <c r="B175" s="27"/>
      <c r="C175" s="27"/>
      <c r="D175" s="27"/>
      <c r="E175" s="27"/>
      <c r="F175" s="27"/>
      <c r="G175" s="27"/>
      <c r="H175" s="27"/>
      <c r="I175" s="27"/>
    </row>
    <row r="176" spans="2:9" x14ac:dyDescent="0.25">
      <c r="B176" s="27"/>
      <c r="C176" s="27"/>
      <c r="D176" s="27"/>
      <c r="E176" s="27"/>
      <c r="F176" s="27"/>
      <c r="G176" s="27"/>
      <c r="H176" s="27"/>
      <c r="I176" s="27"/>
    </row>
    <row r="177" spans="2:9" x14ac:dyDescent="0.25">
      <c r="B177" s="27"/>
      <c r="C177" s="27"/>
      <c r="D177" s="27"/>
      <c r="E177" s="27"/>
      <c r="F177" s="27"/>
      <c r="G177" s="27"/>
      <c r="H177" s="27"/>
      <c r="I177" s="27"/>
    </row>
    <row r="178" spans="2:9" x14ac:dyDescent="0.25">
      <c r="B178" s="27"/>
      <c r="C178" s="27"/>
      <c r="D178" s="27"/>
      <c r="E178" s="27"/>
      <c r="F178" s="27"/>
      <c r="G178" s="27"/>
      <c r="H178" s="27"/>
      <c r="I178" s="27"/>
    </row>
    <row r="179" spans="2:9" x14ac:dyDescent="0.25">
      <c r="B179" s="27"/>
      <c r="C179" s="27"/>
      <c r="D179" s="27"/>
      <c r="E179" s="27"/>
      <c r="F179" s="27"/>
      <c r="G179" s="27"/>
      <c r="H179" s="27"/>
      <c r="I179" s="27"/>
    </row>
    <row r="180" spans="2:9" x14ac:dyDescent="0.25">
      <c r="B180" s="27"/>
      <c r="C180" s="27"/>
      <c r="D180" s="27"/>
      <c r="E180" s="27"/>
      <c r="F180" s="27"/>
      <c r="G180" s="27"/>
      <c r="H180" s="27"/>
      <c r="I180" s="27"/>
    </row>
    <row r="181" spans="2:9" x14ac:dyDescent="0.25">
      <c r="B181" s="27"/>
      <c r="C181" s="27"/>
      <c r="D181" s="27"/>
      <c r="E181" s="27"/>
      <c r="F181" s="27"/>
      <c r="G181" s="27"/>
      <c r="H181" s="27"/>
      <c r="I181" s="27"/>
    </row>
    <row r="182" spans="2:9" x14ac:dyDescent="0.25">
      <c r="B182" s="27"/>
      <c r="C182" s="27"/>
      <c r="D182" s="27"/>
      <c r="E182" s="27"/>
      <c r="F182" s="27"/>
      <c r="G182" s="27"/>
      <c r="H182" s="27"/>
      <c r="I182" s="27"/>
    </row>
    <row r="183" spans="2:9" x14ac:dyDescent="0.25">
      <c r="B183" s="27"/>
      <c r="C183" s="27"/>
      <c r="D183" s="27"/>
      <c r="E183" s="27"/>
      <c r="F183" s="27"/>
      <c r="G183" s="27"/>
      <c r="H183" s="27"/>
      <c r="I183" s="27"/>
    </row>
    <row r="184" spans="2:9" x14ac:dyDescent="0.25">
      <c r="B184" s="27"/>
      <c r="C184" s="27"/>
      <c r="D184" s="27"/>
      <c r="E184" s="27"/>
      <c r="F184" s="27"/>
      <c r="G184" s="27"/>
      <c r="H184" s="27"/>
      <c r="I184" s="27"/>
    </row>
    <row r="185" spans="2:9" x14ac:dyDescent="0.25">
      <c r="B185" s="27"/>
      <c r="C185" s="27"/>
      <c r="D185" s="27"/>
      <c r="E185" s="27"/>
      <c r="F185" s="27"/>
      <c r="G185" s="27"/>
      <c r="H185" s="27"/>
      <c r="I185" s="27"/>
    </row>
    <row r="186" spans="2:9" x14ac:dyDescent="0.25">
      <c r="B186" s="27"/>
      <c r="C186" s="27"/>
      <c r="D186" s="27"/>
      <c r="E186" s="27"/>
      <c r="F186" s="27"/>
      <c r="G186" s="27"/>
      <c r="H186" s="27"/>
      <c r="I186" s="27"/>
    </row>
  </sheetData>
  <mergeCells count="10">
    <mergeCell ref="B2:I2"/>
    <mergeCell ref="B1:I1"/>
    <mergeCell ref="B3:I3"/>
    <mergeCell ref="B30:I30"/>
    <mergeCell ref="B62:E62"/>
    <mergeCell ref="C6:E6"/>
    <mergeCell ref="C15:E15"/>
    <mergeCell ref="B27:E27"/>
    <mergeCell ref="C17:E17"/>
    <mergeCell ref="C19:E19"/>
  </mergeCells>
  <pageMargins left="0.11811023622047245" right="0.11811023622047245" top="0.35433070866141736" bottom="0.15748031496062992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opLeftCell="A7" workbookViewId="0">
      <selection activeCell="G8" sqref="G8:G32"/>
    </sheetView>
  </sheetViews>
  <sheetFormatPr defaultRowHeight="15" x14ac:dyDescent="0.25"/>
  <cols>
    <col min="1" max="1" width="44" customWidth="1"/>
    <col min="2" max="2" width="21" customWidth="1"/>
    <col min="3" max="3" width="16.7109375" customWidth="1"/>
    <col min="4" max="4" width="16.5703125" customWidth="1"/>
    <col min="5" max="5" width="15.5703125" customWidth="1"/>
  </cols>
  <sheetData>
    <row r="1" spans="1:7" x14ac:dyDescent="0.25">
      <c r="A1" s="294" t="s">
        <v>1</v>
      </c>
      <c r="B1" s="294"/>
      <c r="C1" s="294"/>
      <c r="D1" s="294"/>
      <c r="E1" s="294"/>
    </row>
    <row r="2" spans="1:7" ht="15" customHeight="1" x14ac:dyDescent="0.25">
      <c r="A2" s="294" t="s">
        <v>2</v>
      </c>
      <c r="B2" s="294"/>
      <c r="C2" s="294"/>
      <c r="D2" s="294"/>
      <c r="E2" s="294"/>
    </row>
    <row r="3" spans="1:7" ht="15" customHeight="1" x14ac:dyDescent="0.25">
      <c r="A3" s="279" t="s">
        <v>29</v>
      </c>
      <c r="B3" s="279"/>
      <c r="C3" s="279"/>
      <c r="D3" s="279"/>
      <c r="E3" s="279"/>
    </row>
    <row r="4" spans="1:7" x14ac:dyDescent="0.25">
      <c r="B4" s="26"/>
      <c r="C4" s="26"/>
      <c r="D4" s="26"/>
      <c r="E4" s="26"/>
    </row>
    <row r="5" spans="1:7" x14ac:dyDescent="0.25">
      <c r="A5" s="277"/>
      <c r="B5" s="277"/>
      <c r="C5" s="277"/>
      <c r="D5" s="277"/>
      <c r="E5" s="277"/>
    </row>
    <row r="6" spans="1:7" ht="15.75" thickBot="1" x14ac:dyDescent="0.3">
      <c r="A6" s="131"/>
      <c r="B6" s="131"/>
      <c r="C6" s="131"/>
      <c r="D6" s="131"/>
      <c r="E6" s="131"/>
    </row>
    <row r="7" spans="1:7" ht="51.75" thickBot="1" x14ac:dyDescent="0.3">
      <c r="A7" s="168" t="s">
        <v>4</v>
      </c>
      <c r="B7" s="169" t="s">
        <v>129</v>
      </c>
      <c r="C7" s="169" t="s">
        <v>130</v>
      </c>
      <c r="D7" s="169" t="s">
        <v>81</v>
      </c>
      <c r="E7" s="185" t="s">
        <v>123</v>
      </c>
    </row>
    <row r="8" spans="1:7" x14ac:dyDescent="0.25">
      <c r="A8" s="135" t="s">
        <v>124</v>
      </c>
      <c r="B8" s="171">
        <v>2338803.71</v>
      </c>
      <c r="C8" s="171">
        <f t="shared" ref="C8:D11" si="0">C9</f>
        <v>144487.66</v>
      </c>
      <c r="D8" s="179">
        <f t="shared" si="0"/>
        <v>2483291.37</v>
      </c>
      <c r="E8" s="186">
        <f t="shared" ref="E8:E14" si="1">D8/B8*100</f>
        <v>106.17784465546278</v>
      </c>
      <c r="G8" s="7"/>
    </row>
    <row r="9" spans="1:7" x14ac:dyDescent="0.25">
      <c r="A9" s="172" t="s">
        <v>125</v>
      </c>
      <c r="B9" s="173">
        <v>2338803.71</v>
      </c>
      <c r="C9" s="173">
        <f t="shared" si="0"/>
        <v>144487.66</v>
      </c>
      <c r="D9" s="180">
        <f t="shared" si="0"/>
        <v>2483291.37</v>
      </c>
      <c r="E9" s="187">
        <f t="shared" si="1"/>
        <v>106.17784465546278</v>
      </c>
      <c r="G9" s="7"/>
    </row>
    <row r="10" spans="1:7" x14ac:dyDescent="0.25">
      <c r="A10" s="133" t="s">
        <v>126</v>
      </c>
      <c r="B10" s="134">
        <v>2338803.71</v>
      </c>
      <c r="C10" s="134">
        <f t="shared" si="0"/>
        <v>144487.66</v>
      </c>
      <c r="D10" s="181">
        <f t="shared" si="0"/>
        <v>2483291.37</v>
      </c>
      <c r="E10" s="188">
        <f t="shared" si="1"/>
        <v>106.17784465546278</v>
      </c>
      <c r="G10" s="7"/>
    </row>
    <row r="11" spans="1:7" x14ac:dyDescent="0.25">
      <c r="A11" s="135" t="s">
        <v>127</v>
      </c>
      <c r="B11" s="136">
        <v>2338803.71</v>
      </c>
      <c r="C11" s="136">
        <f t="shared" si="0"/>
        <v>144487.66</v>
      </c>
      <c r="D11" s="182">
        <f t="shared" si="0"/>
        <v>2483291.37</v>
      </c>
      <c r="E11" s="189">
        <f t="shared" si="1"/>
        <v>106.17784465546278</v>
      </c>
      <c r="G11" s="7"/>
    </row>
    <row r="12" spans="1:7" x14ac:dyDescent="0.25">
      <c r="A12" s="135" t="s">
        <v>128</v>
      </c>
      <c r="B12" s="136">
        <v>2338803.71</v>
      </c>
      <c r="C12" s="136">
        <f>C13+C17+C20+C26+C30</f>
        <v>144487.66</v>
      </c>
      <c r="D12" s="182">
        <f>D13+D17+D20+D26+D30</f>
        <v>2483291.37</v>
      </c>
      <c r="E12" s="189">
        <f t="shared" si="1"/>
        <v>106.17784465546278</v>
      </c>
      <c r="G12" s="7"/>
    </row>
    <row r="13" spans="1:7" x14ac:dyDescent="0.25">
      <c r="A13" s="174" t="s">
        <v>91</v>
      </c>
      <c r="B13" s="175">
        <v>1878873.07</v>
      </c>
      <c r="C13" s="175">
        <f>SUM(C14:C16)</f>
        <v>132130.68</v>
      </c>
      <c r="D13" s="183">
        <f>SUM(D14:D16)</f>
        <v>2011003.75</v>
      </c>
      <c r="E13" s="190">
        <f t="shared" si="1"/>
        <v>107.03244312294072</v>
      </c>
      <c r="G13" s="7"/>
    </row>
    <row r="14" spans="1:7" x14ac:dyDescent="0.25">
      <c r="A14" s="151" t="s">
        <v>22</v>
      </c>
      <c r="B14" s="152">
        <v>1627000</v>
      </c>
      <c r="C14" s="152">
        <f>D14-B14</f>
        <v>133000</v>
      </c>
      <c r="D14" s="160">
        <v>1760000</v>
      </c>
      <c r="E14" s="191">
        <f t="shared" si="1"/>
        <v>108.17455439459127</v>
      </c>
      <c r="G14" s="7"/>
    </row>
    <row r="15" spans="1:7" x14ac:dyDescent="0.25">
      <c r="A15" s="151" t="s">
        <v>19</v>
      </c>
      <c r="B15" s="152">
        <v>246073.07</v>
      </c>
      <c r="C15" s="152">
        <f t="shared" ref="C15:C16" si="2">D15-B15</f>
        <v>-869.32000000000698</v>
      </c>
      <c r="D15" s="160">
        <v>245203.75</v>
      </c>
      <c r="E15" s="191">
        <f t="shared" ref="E15:E16" si="3">D15/B15*100</f>
        <v>99.646722820989709</v>
      </c>
      <c r="G15" s="7"/>
    </row>
    <row r="16" spans="1:7" x14ac:dyDescent="0.25">
      <c r="A16" s="151" t="s">
        <v>20</v>
      </c>
      <c r="B16" s="152">
        <v>5800</v>
      </c>
      <c r="C16" s="152">
        <f t="shared" si="2"/>
        <v>0</v>
      </c>
      <c r="D16" s="160">
        <v>5800</v>
      </c>
      <c r="E16" s="191">
        <f t="shared" si="3"/>
        <v>100</v>
      </c>
      <c r="G16" s="7"/>
    </row>
    <row r="17" spans="1:8" x14ac:dyDescent="0.25">
      <c r="A17" s="174" t="s">
        <v>103</v>
      </c>
      <c r="B17" s="176">
        <v>665.45</v>
      </c>
      <c r="C17" s="175">
        <f>SUM(C18:C19)</f>
        <v>250</v>
      </c>
      <c r="D17" s="183">
        <f>SUM(D18:D19)</f>
        <v>915.45</v>
      </c>
      <c r="E17" s="190">
        <f>D17/B17*100</f>
        <v>137.56856262679389</v>
      </c>
      <c r="G17" s="7"/>
    </row>
    <row r="18" spans="1:8" ht="26.25" x14ac:dyDescent="0.25">
      <c r="A18" s="151" t="s">
        <v>72</v>
      </c>
      <c r="B18" s="152">
        <v>0</v>
      </c>
      <c r="C18" s="152">
        <f>D18-B18</f>
        <v>250</v>
      </c>
      <c r="D18" s="160">
        <v>250</v>
      </c>
      <c r="E18" s="191"/>
      <c r="G18" s="7"/>
    </row>
    <row r="19" spans="1:8" ht="26.25" x14ac:dyDescent="0.25">
      <c r="A19" s="151" t="s">
        <v>21</v>
      </c>
      <c r="B19" s="154">
        <v>665.45</v>
      </c>
      <c r="C19" s="152">
        <f>D19-B19</f>
        <v>0</v>
      </c>
      <c r="D19" s="160">
        <v>665.45</v>
      </c>
      <c r="E19" s="191">
        <f>D19/B19*100</f>
        <v>100</v>
      </c>
      <c r="G19" s="7"/>
    </row>
    <row r="20" spans="1:8" x14ac:dyDescent="0.25">
      <c r="A20" s="174" t="s">
        <v>91</v>
      </c>
      <c r="B20" s="175">
        <v>203333.17</v>
      </c>
      <c r="C20" s="175">
        <f>SUM(C21:C25)</f>
        <v>-2893.0199999999859</v>
      </c>
      <c r="D20" s="183">
        <f>SUM(D21:D25)</f>
        <v>200440.15</v>
      </c>
      <c r="E20" s="190">
        <f>D20/B20*100</f>
        <v>98.577202135785313</v>
      </c>
      <c r="G20" s="7"/>
    </row>
    <row r="21" spans="1:8" x14ac:dyDescent="0.25">
      <c r="A21" s="151" t="s">
        <v>22</v>
      </c>
      <c r="B21" s="152">
        <v>31261.05</v>
      </c>
      <c r="C21" s="152">
        <f>D21-B21</f>
        <v>3000.5000000000036</v>
      </c>
      <c r="D21" s="160">
        <v>34261.550000000003</v>
      </c>
      <c r="E21" s="191">
        <f>D21/B21*100</f>
        <v>109.59820607433213</v>
      </c>
      <c r="G21" s="7"/>
    </row>
    <row r="22" spans="1:8" x14ac:dyDescent="0.25">
      <c r="A22" s="151" t="s">
        <v>19</v>
      </c>
      <c r="B22" s="152">
        <v>162571.10999999999</v>
      </c>
      <c r="C22" s="152">
        <f t="shared" ref="C22:C25" si="4">D22-B22</f>
        <v>-5893.5199999999895</v>
      </c>
      <c r="D22" s="160">
        <v>156677.59</v>
      </c>
      <c r="E22" s="191">
        <f t="shared" ref="E22:E25" si="5">D22/B22*100</f>
        <v>96.374804846937451</v>
      </c>
      <c r="G22" s="7"/>
    </row>
    <row r="23" spans="1:8" x14ac:dyDescent="0.25">
      <c r="A23" s="151" t="s">
        <v>20</v>
      </c>
      <c r="B23" s="152">
        <v>3650</v>
      </c>
      <c r="C23" s="152">
        <f t="shared" si="4"/>
        <v>0</v>
      </c>
      <c r="D23" s="160">
        <v>3650</v>
      </c>
      <c r="E23" s="191">
        <f t="shared" si="5"/>
        <v>100</v>
      </c>
      <c r="G23" s="7"/>
    </row>
    <row r="24" spans="1:8" ht="26.25" x14ac:dyDescent="0.25">
      <c r="A24" s="151" t="s">
        <v>75</v>
      </c>
      <c r="B24" s="152">
        <v>5766.27</v>
      </c>
      <c r="C24" s="152">
        <f t="shared" si="4"/>
        <v>0</v>
      </c>
      <c r="D24" s="160">
        <v>5766.27</v>
      </c>
      <c r="E24" s="191">
        <f t="shared" si="5"/>
        <v>100</v>
      </c>
      <c r="G24" s="7"/>
    </row>
    <row r="25" spans="1:8" x14ac:dyDescent="0.25">
      <c r="A25" s="151" t="s">
        <v>79</v>
      </c>
      <c r="B25" s="154">
        <v>84.74</v>
      </c>
      <c r="C25" s="152">
        <f t="shared" si="4"/>
        <v>0</v>
      </c>
      <c r="D25" s="160">
        <v>84.74</v>
      </c>
      <c r="E25" s="191">
        <f t="shared" si="5"/>
        <v>100</v>
      </c>
      <c r="G25" s="7"/>
    </row>
    <row r="26" spans="1:8" x14ac:dyDescent="0.25">
      <c r="A26" s="174" t="s">
        <v>103</v>
      </c>
      <c r="B26" s="175">
        <v>195932.02</v>
      </c>
      <c r="C26" s="175">
        <f>SUM(C27:C29)</f>
        <v>15000</v>
      </c>
      <c r="D26" s="183">
        <f>SUM(D27:D29)</f>
        <v>210932.02</v>
      </c>
      <c r="E26" s="190">
        <f>D26/B26*100</f>
        <v>107.65571650820524</v>
      </c>
      <c r="G26" s="7"/>
      <c r="H26" s="193"/>
    </row>
    <row r="27" spans="1:8" ht="26.25" x14ac:dyDescent="0.25">
      <c r="A27" s="151" t="s">
        <v>72</v>
      </c>
      <c r="B27" s="152">
        <v>1000</v>
      </c>
      <c r="C27" s="152">
        <f>D27-B27</f>
        <v>0</v>
      </c>
      <c r="D27" s="160">
        <v>1000</v>
      </c>
      <c r="E27" s="191">
        <f>D27/B27*100</f>
        <v>100</v>
      </c>
      <c r="G27" s="7"/>
    </row>
    <row r="28" spans="1:8" ht="26.25" x14ac:dyDescent="0.25">
      <c r="A28" s="151" t="s">
        <v>21</v>
      </c>
      <c r="B28" s="152">
        <v>192232.02</v>
      </c>
      <c r="C28" s="152">
        <f>D28-B28</f>
        <v>15000</v>
      </c>
      <c r="D28" s="160">
        <v>207232.02</v>
      </c>
      <c r="E28" s="191">
        <f t="shared" ref="E28:E29" si="6">D28/B28*100</f>
        <v>107.80307047702043</v>
      </c>
      <c r="G28" s="7"/>
    </row>
    <row r="29" spans="1:8" ht="26.25" x14ac:dyDescent="0.25">
      <c r="A29" s="151" t="s">
        <v>27</v>
      </c>
      <c r="B29" s="152">
        <v>2700</v>
      </c>
      <c r="C29" s="152">
        <f>D29-B29</f>
        <v>0</v>
      </c>
      <c r="D29" s="160">
        <v>2700</v>
      </c>
      <c r="E29" s="191">
        <f t="shared" si="6"/>
        <v>100</v>
      </c>
      <c r="G29" s="7"/>
    </row>
    <row r="30" spans="1:8" ht="26.25" x14ac:dyDescent="0.25">
      <c r="A30" s="174" t="s">
        <v>111</v>
      </c>
      <c r="B30" s="175">
        <v>60000</v>
      </c>
      <c r="C30" s="175">
        <f>D30-B30</f>
        <v>0</v>
      </c>
      <c r="D30" s="183">
        <f>D31</f>
        <v>60000</v>
      </c>
      <c r="E30" s="190">
        <f>D30/B30*100</f>
        <v>100</v>
      </c>
      <c r="G30" s="7"/>
    </row>
    <row r="31" spans="1:8" ht="27" thickBot="1" x14ac:dyDescent="0.3">
      <c r="A31" s="177" t="s">
        <v>112</v>
      </c>
      <c r="B31" s="178">
        <v>60000</v>
      </c>
      <c r="C31" s="178">
        <f>D31-B31</f>
        <v>0</v>
      </c>
      <c r="D31" s="184">
        <v>60000</v>
      </c>
      <c r="E31" s="192">
        <f>D31/B31*100</f>
        <v>100</v>
      </c>
      <c r="G31" s="7"/>
    </row>
  </sheetData>
  <mergeCells count="4">
    <mergeCell ref="A1:E1"/>
    <mergeCell ref="A2:E2"/>
    <mergeCell ref="A3:E3"/>
    <mergeCell ref="A5:E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"/>
  <sheetViews>
    <sheetView workbookViewId="0">
      <selection activeCell="J8" sqref="J8"/>
    </sheetView>
  </sheetViews>
  <sheetFormatPr defaultRowHeight="15" x14ac:dyDescent="0.25"/>
  <cols>
    <col min="1" max="1" width="15.42578125" customWidth="1"/>
    <col min="2" max="2" width="9.5703125" customWidth="1"/>
    <col min="3" max="3" width="9" customWidth="1"/>
    <col min="4" max="4" width="38.85546875" customWidth="1"/>
    <col min="5" max="6" width="12" customWidth="1"/>
    <col min="7" max="7" width="12.5703125" customWidth="1"/>
    <col min="8" max="8" width="12.42578125" customWidth="1"/>
  </cols>
  <sheetData>
    <row r="2" spans="1:8" x14ac:dyDescent="0.25">
      <c r="A2" s="295" t="s">
        <v>0</v>
      </c>
      <c r="B2" s="295"/>
      <c r="C2" s="295"/>
      <c r="D2" s="295"/>
      <c r="E2" s="295"/>
      <c r="F2" s="295"/>
      <c r="G2" s="295"/>
      <c r="H2" s="295"/>
    </row>
    <row r="3" spans="1:8" x14ac:dyDescent="0.25">
      <c r="A3" s="295" t="s">
        <v>131</v>
      </c>
      <c r="B3" s="295"/>
      <c r="C3" s="295"/>
      <c r="D3" s="295"/>
      <c r="E3" s="295"/>
      <c r="F3" s="295"/>
      <c r="G3" s="295"/>
      <c r="H3" s="295"/>
    </row>
    <row r="4" spans="1:8" x14ac:dyDescent="0.25">
      <c r="A4" s="295" t="s">
        <v>153</v>
      </c>
      <c r="B4" s="295"/>
      <c r="C4" s="295"/>
      <c r="D4" s="295"/>
      <c r="E4" s="295"/>
      <c r="F4" s="295"/>
      <c r="G4" s="295"/>
      <c r="H4" s="295"/>
    </row>
    <row r="5" spans="1:8" ht="15.75" thickBot="1" x14ac:dyDescent="0.3"/>
    <row r="6" spans="1:8" ht="38.25" x14ac:dyDescent="0.25">
      <c r="A6" s="204" t="s">
        <v>55</v>
      </c>
      <c r="B6" s="205" t="s">
        <v>56</v>
      </c>
      <c r="C6" s="205" t="s">
        <v>57</v>
      </c>
      <c r="D6" s="205" t="s">
        <v>58</v>
      </c>
      <c r="E6" s="205" t="s">
        <v>129</v>
      </c>
      <c r="F6" s="205" t="s">
        <v>64</v>
      </c>
      <c r="G6" s="205" t="s">
        <v>81</v>
      </c>
      <c r="H6" s="206" t="s">
        <v>66</v>
      </c>
    </row>
    <row r="7" spans="1:8" x14ac:dyDescent="0.25">
      <c r="A7" s="207">
        <v>1</v>
      </c>
      <c r="B7" s="194">
        <v>2</v>
      </c>
      <c r="C7" s="194">
        <v>3</v>
      </c>
      <c r="D7" s="194">
        <v>4</v>
      </c>
      <c r="E7" s="194">
        <v>5</v>
      </c>
      <c r="F7" s="194">
        <v>6</v>
      </c>
      <c r="G7" s="194">
        <v>7</v>
      </c>
      <c r="H7" s="208">
        <v>8</v>
      </c>
    </row>
    <row r="8" spans="1:8" ht="25.5" x14ac:dyDescent="0.25">
      <c r="A8" s="209">
        <v>8</v>
      </c>
      <c r="B8" s="195"/>
      <c r="C8" s="195"/>
      <c r="D8" s="195" t="s">
        <v>59</v>
      </c>
      <c r="E8" s="221">
        <v>60000</v>
      </c>
      <c r="F8" s="221">
        <v>0</v>
      </c>
      <c r="G8" s="221">
        <v>60000</v>
      </c>
      <c r="H8" s="222">
        <f>G8/E8*100</f>
        <v>100</v>
      </c>
    </row>
    <row r="9" spans="1:8" x14ac:dyDescent="0.25">
      <c r="A9" s="210"/>
      <c r="B9" s="196">
        <v>84</v>
      </c>
      <c r="C9" s="196"/>
      <c r="D9" s="196" t="s">
        <v>60</v>
      </c>
      <c r="E9" s="197">
        <v>60000</v>
      </c>
      <c r="F9" s="197">
        <v>0</v>
      </c>
      <c r="G9" s="197">
        <v>60000</v>
      </c>
      <c r="H9" s="211">
        <v>100</v>
      </c>
    </row>
    <row r="10" spans="1:8" x14ac:dyDescent="0.25">
      <c r="A10" s="212"/>
      <c r="B10" s="198"/>
      <c r="C10" s="199">
        <v>8</v>
      </c>
      <c r="D10" s="200" t="s">
        <v>61</v>
      </c>
      <c r="E10" s="197">
        <v>60000</v>
      </c>
      <c r="F10" s="197">
        <v>0</v>
      </c>
      <c r="G10" s="197">
        <v>60000</v>
      </c>
      <c r="H10" s="211">
        <v>100</v>
      </c>
    </row>
    <row r="11" spans="1:8" ht="25.5" x14ac:dyDescent="0.25">
      <c r="A11" s="213">
        <v>5</v>
      </c>
      <c r="B11" s="201"/>
      <c r="C11" s="201"/>
      <c r="D11" s="202" t="s">
        <v>62</v>
      </c>
      <c r="E11" s="221">
        <v>60000</v>
      </c>
      <c r="F11" s="221">
        <v>0</v>
      </c>
      <c r="G11" s="221">
        <v>60000</v>
      </c>
      <c r="H11" s="222">
        <v>100</v>
      </c>
    </row>
    <row r="12" spans="1:8" ht="25.5" x14ac:dyDescent="0.25">
      <c r="A12" s="214"/>
      <c r="B12" s="196">
        <v>54</v>
      </c>
      <c r="C12" s="196"/>
      <c r="D12" s="203" t="s">
        <v>41</v>
      </c>
      <c r="E12" s="197">
        <v>60000</v>
      </c>
      <c r="F12" s="197">
        <v>0</v>
      </c>
      <c r="G12" s="197">
        <v>60000</v>
      </c>
      <c r="H12" s="211">
        <v>100</v>
      </c>
    </row>
    <row r="13" spans="1:8" ht="15.75" thickBot="1" x14ac:dyDescent="0.3">
      <c r="A13" s="215"/>
      <c r="B13" s="216"/>
      <c r="C13" s="217">
        <v>8</v>
      </c>
      <c r="D13" s="218" t="s">
        <v>61</v>
      </c>
      <c r="E13" s="219">
        <v>60000</v>
      </c>
      <c r="F13" s="219">
        <v>0</v>
      </c>
      <c r="G13" s="219">
        <v>60000</v>
      </c>
      <c r="H13" s="220">
        <v>100</v>
      </c>
    </row>
  </sheetData>
  <mergeCells count="3">
    <mergeCell ref="A4:H4"/>
    <mergeCell ref="A2:H2"/>
    <mergeCell ref="A3:H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8"/>
  <sheetViews>
    <sheetView topLeftCell="A118" workbookViewId="0">
      <selection activeCell="G131" sqref="G131:G138"/>
    </sheetView>
  </sheetViews>
  <sheetFormatPr defaultRowHeight="15" x14ac:dyDescent="0.25"/>
  <cols>
    <col min="1" max="1" width="43.140625" customWidth="1"/>
    <col min="2" max="2" width="20.7109375" customWidth="1"/>
    <col min="3" max="3" width="19.28515625" customWidth="1"/>
    <col min="4" max="4" width="17.7109375" customWidth="1"/>
    <col min="5" max="5" width="23.28515625" customWidth="1"/>
    <col min="7" max="7" width="15.28515625" customWidth="1"/>
  </cols>
  <sheetData>
    <row r="1" spans="1:7" x14ac:dyDescent="0.25">
      <c r="B1" s="27"/>
      <c r="C1" s="27"/>
      <c r="D1" s="27"/>
      <c r="E1" s="27"/>
    </row>
    <row r="2" spans="1:7" x14ac:dyDescent="0.25">
      <c r="B2" s="27"/>
      <c r="C2" s="27"/>
      <c r="D2" s="27"/>
      <c r="E2" s="27"/>
    </row>
    <row r="3" spans="1:7" x14ac:dyDescent="0.25">
      <c r="A3" s="296" t="s">
        <v>32</v>
      </c>
      <c r="B3" s="296"/>
      <c r="C3" s="296"/>
      <c r="D3" s="296"/>
      <c r="E3" s="296"/>
    </row>
    <row r="4" spans="1:7" x14ac:dyDescent="0.25">
      <c r="A4" s="297" t="s">
        <v>148</v>
      </c>
      <c r="B4" s="297"/>
      <c r="C4" s="297"/>
      <c r="D4" s="297"/>
      <c r="E4" s="297"/>
    </row>
    <row r="5" spans="1:7" ht="15.75" thickBot="1" x14ac:dyDescent="0.3">
      <c r="A5" s="131"/>
      <c r="B5" s="131"/>
      <c r="C5" s="131"/>
      <c r="D5" s="131"/>
      <c r="E5" s="131"/>
    </row>
    <row r="6" spans="1:7" ht="39" thickBot="1" x14ac:dyDescent="0.3">
      <c r="A6" s="223" t="s">
        <v>4</v>
      </c>
      <c r="B6" s="169" t="s">
        <v>129</v>
      </c>
      <c r="C6" s="169" t="s">
        <v>149</v>
      </c>
      <c r="D6" s="170" t="s">
        <v>81</v>
      </c>
      <c r="E6" s="224" t="s">
        <v>150</v>
      </c>
    </row>
    <row r="7" spans="1:7" x14ac:dyDescent="0.25">
      <c r="A7" s="225" t="s">
        <v>124</v>
      </c>
      <c r="B7" s="179">
        <v>2338803.71</v>
      </c>
      <c r="C7" s="179">
        <f>C8</f>
        <v>144487.66</v>
      </c>
      <c r="D7" s="179">
        <f>D8</f>
        <v>2483291.37</v>
      </c>
      <c r="E7" s="238">
        <f>D7/B7*100</f>
        <v>106.17784465546278</v>
      </c>
      <c r="G7" s="7"/>
    </row>
    <row r="8" spans="1:7" x14ac:dyDescent="0.25">
      <c r="A8" s="226" t="s">
        <v>125</v>
      </c>
      <c r="B8" s="232">
        <f>B9</f>
        <v>2338803.71</v>
      </c>
      <c r="C8" s="232">
        <f>C9</f>
        <v>144487.66</v>
      </c>
      <c r="D8" s="232">
        <f>D9</f>
        <v>2483291.37</v>
      </c>
      <c r="E8" s="239">
        <f>D8/B8*100</f>
        <v>106.17784465546278</v>
      </c>
      <c r="G8" s="7"/>
    </row>
    <row r="9" spans="1:7" x14ac:dyDescent="0.25">
      <c r="A9" s="227" t="s">
        <v>126</v>
      </c>
      <c r="B9" s="233">
        <f>B10+B33+B48+B126</f>
        <v>2338803.71</v>
      </c>
      <c r="C9" s="233">
        <f>C10+C33+C48+C126</f>
        <v>144487.66</v>
      </c>
      <c r="D9" s="233">
        <f>D10+D33+D48+D126</f>
        <v>2483291.37</v>
      </c>
      <c r="E9" s="240">
        <f>D9/B9*100</f>
        <v>106.17784465546278</v>
      </c>
      <c r="G9" s="7"/>
    </row>
    <row r="10" spans="1:7" x14ac:dyDescent="0.25">
      <c r="A10" s="133" t="s">
        <v>132</v>
      </c>
      <c r="B10" s="181">
        <f>B11+B21+B28</f>
        <v>158340</v>
      </c>
      <c r="C10" s="181">
        <f>C11+C21+C28</f>
        <v>-378.25</v>
      </c>
      <c r="D10" s="181">
        <f>D11+D21+D28</f>
        <v>157961.75</v>
      </c>
      <c r="E10" s="241">
        <f t="shared" ref="E10:E15" si="0">D10/B10*100</f>
        <v>99.761115321460153</v>
      </c>
      <c r="G10" s="7"/>
    </row>
    <row r="11" spans="1:7" ht="26.25" x14ac:dyDescent="0.25">
      <c r="A11" s="228" t="s">
        <v>133</v>
      </c>
      <c r="B11" s="234">
        <v>56340</v>
      </c>
      <c r="C11" s="234">
        <f>C12</f>
        <v>0</v>
      </c>
      <c r="D11" s="234">
        <f>D12</f>
        <v>56340</v>
      </c>
      <c r="E11" s="242">
        <f t="shared" si="0"/>
        <v>100</v>
      </c>
      <c r="G11" s="7"/>
    </row>
    <row r="12" spans="1:7" x14ac:dyDescent="0.25">
      <c r="A12" s="135" t="s">
        <v>30</v>
      </c>
      <c r="B12" s="182">
        <v>56340</v>
      </c>
      <c r="C12" s="182">
        <f>D12-B12</f>
        <v>0</v>
      </c>
      <c r="D12" s="182">
        <f>D13</f>
        <v>56340</v>
      </c>
      <c r="E12" s="243">
        <f t="shared" si="0"/>
        <v>100</v>
      </c>
      <c r="G12" s="7"/>
    </row>
    <row r="13" spans="1:7" x14ac:dyDescent="0.25">
      <c r="A13" s="229" t="s">
        <v>134</v>
      </c>
      <c r="B13" s="235">
        <f>B14+B19</f>
        <v>56340</v>
      </c>
      <c r="C13" s="235">
        <f>C14+C19</f>
        <v>0</v>
      </c>
      <c r="D13" s="235">
        <f>D14+D19</f>
        <v>56340</v>
      </c>
      <c r="E13" s="244">
        <f t="shared" si="0"/>
        <v>100</v>
      </c>
      <c r="G13" s="7"/>
    </row>
    <row r="14" spans="1:7" x14ac:dyDescent="0.25">
      <c r="A14" s="230" t="s">
        <v>19</v>
      </c>
      <c r="B14" s="236">
        <f>SUM(B15:B18)</f>
        <v>55340</v>
      </c>
      <c r="C14" s="236">
        <f>SUM(C15:C18)</f>
        <v>0</v>
      </c>
      <c r="D14" s="236">
        <f>SUM(D15:D18)</f>
        <v>55340</v>
      </c>
      <c r="E14" s="245">
        <f t="shared" si="0"/>
        <v>100</v>
      </c>
      <c r="G14" s="7"/>
    </row>
    <row r="15" spans="1:7" x14ac:dyDescent="0.25">
      <c r="A15" s="151" t="s">
        <v>95</v>
      </c>
      <c r="B15" s="160">
        <v>7000</v>
      </c>
      <c r="C15" s="160">
        <f>D15-B15</f>
        <v>2000</v>
      </c>
      <c r="D15" s="160">
        <v>9000</v>
      </c>
      <c r="E15" s="246">
        <f t="shared" si="0"/>
        <v>128.57142857142858</v>
      </c>
      <c r="G15" s="7"/>
    </row>
    <row r="16" spans="1:7" x14ac:dyDescent="0.25">
      <c r="A16" s="151" t="s">
        <v>96</v>
      </c>
      <c r="B16" s="160">
        <v>13000</v>
      </c>
      <c r="C16" s="160">
        <f t="shared" ref="C16:C18" si="1">D16-B16</f>
        <v>0</v>
      </c>
      <c r="D16" s="160">
        <v>13000</v>
      </c>
      <c r="E16" s="246">
        <f t="shared" ref="E16:E18" si="2">D16/B16*100</f>
        <v>100</v>
      </c>
      <c r="G16" s="7"/>
    </row>
    <row r="17" spans="1:7" x14ac:dyDescent="0.25">
      <c r="A17" s="151" t="s">
        <v>97</v>
      </c>
      <c r="B17" s="160">
        <v>33840</v>
      </c>
      <c r="C17" s="160">
        <f t="shared" si="1"/>
        <v>-2000</v>
      </c>
      <c r="D17" s="160">
        <v>31840</v>
      </c>
      <c r="E17" s="246">
        <f t="shared" si="2"/>
        <v>94.089834515366434</v>
      </c>
      <c r="G17" s="7"/>
    </row>
    <row r="18" spans="1:7" x14ac:dyDescent="0.25">
      <c r="A18" s="151" t="s">
        <v>99</v>
      </c>
      <c r="B18" s="160">
        <v>1500</v>
      </c>
      <c r="C18" s="160">
        <f t="shared" si="1"/>
        <v>0</v>
      </c>
      <c r="D18" s="160">
        <v>1500</v>
      </c>
      <c r="E18" s="246">
        <f t="shared" si="2"/>
        <v>100</v>
      </c>
      <c r="G18" s="7"/>
    </row>
    <row r="19" spans="1:7" x14ac:dyDescent="0.25">
      <c r="A19" s="230" t="s">
        <v>20</v>
      </c>
      <c r="B19" s="236">
        <f>B20</f>
        <v>1000</v>
      </c>
      <c r="C19" s="236">
        <f>C20</f>
        <v>0</v>
      </c>
      <c r="D19" s="236">
        <f>D20</f>
        <v>1000</v>
      </c>
      <c r="E19" s="245">
        <f t="shared" ref="E19:E25" si="3">D19/B19*100</f>
        <v>100</v>
      </c>
      <c r="G19" s="7"/>
    </row>
    <row r="20" spans="1:7" x14ac:dyDescent="0.25">
      <c r="A20" s="151" t="s">
        <v>100</v>
      </c>
      <c r="B20" s="160">
        <v>1000</v>
      </c>
      <c r="C20" s="160">
        <f>D20-B20</f>
        <v>0</v>
      </c>
      <c r="D20" s="160">
        <v>1000</v>
      </c>
      <c r="E20" s="246">
        <f t="shared" si="3"/>
        <v>100</v>
      </c>
      <c r="G20" s="7"/>
    </row>
    <row r="21" spans="1:7" ht="26.25" x14ac:dyDescent="0.25">
      <c r="A21" s="228" t="s">
        <v>135</v>
      </c>
      <c r="B21" s="234">
        <v>97000</v>
      </c>
      <c r="C21" s="234">
        <f>D21-B21</f>
        <v>0</v>
      </c>
      <c r="D21" s="234">
        <f>D22</f>
        <v>97000</v>
      </c>
      <c r="E21" s="242">
        <f t="shared" si="3"/>
        <v>100</v>
      </c>
      <c r="G21" s="7"/>
    </row>
    <row r="22" spans="1:7" x14ac:dyDescent="0.25">
      <c r="A22" s="135" t="s">
        <v>30</v>
      </c>
      <c r="B22" s="182">
        <v>97000</v>
      </c>
      <c r="C22" s="182">
        <f>D22-B22</f>
        <v>0</v>
      </c>
      <c r="D22" s="182">
        <f>D23</f>
        <v>97000</v>
      </c>
      <c r="E22" s="243">
        <f t="shared" si="3"/>
        <v>100</v>
      </c>
      <c r="G22" s="7"/>
    </row>
    <row r="23" spans="1:7" x14ac:dyDescent="0.25">
      <c r="A23" s="229" t="s">
        <v>134</v>
      </c>
      <c r="B23" s="235">
        <v>97000</v>
      </c>
      <c r="C23" s="235">
        <f>D23-B23</f>
        <v>0</v>
      </c>
      <c r="D23" s="235">
        <f>D24</f>
        <v>97000</v>
      </c>
      <c r="E23" s="244">
        <f t="shared" si="3"/>
        <v>100</v>
      </c>
      <c r="G23" s="7"/>
    </row>
    <row r="24" spans="1:7" x14ac:dyDescent="0.25">
      <c r="A24" s="230" t="s">
        <v>19</v>
      </c>
      <c r="B24" s="236">
        <f>SUM(B25:B27)</f>
        <v>97000</v>
      </c>
      <c r="C24" s="236">
        <f>SUM(C25:C27)</f>
        <v>0</v>
      </c>
      <c r="D24" s="236">
        <f>SUM(D25:D27)</f>
        <v>97000</v>
      </c>
      <c r="E24" s="245">
        <f t="shared" si="3"/>
        <v>100</v>
      </c>
      <c r="G24" s="7"/>
    </row>
    <row r="25" spans="1:7" x14ac:dyDescent="0.25">
      <c r="A25" s="151" t="s">
        <v>95</v>
      </c>
      <c r="B25" s="160">
        <v>76000</v>
      </c>
      <c r="C25" s="160">
        <f>D25-B25</f>
        <v>2450</v>
      </c>
      <c r="D25" s="160">
        <v>78450</v>
      </c>
      <c r="E25" s="246">
        <f t="shared" si="3"/>
        <v>103.22368421052633</v>
      </c>
      <c r="G25" s="7"/>
    </row>
    <row r="26" spans="1:7" x14ac:dyDescent="0.25">
      <c r="A26" s="151" t="s">
        <v>96</v>
      </c>
      <c r="B26" s="160">
        <v>16000</v>
      </c>
      <c r="C26" s="160">
        <f t="shared" ref="C26:C27" si="4">D26-B26</f>
        <v>0</v>
      </c>
      <c r="D26" s="160">
        <v>16000</v>
      </c>
      <c r="E26" s="246">
        <f t="shared" ref="E26:E27" si="5">D26/B26*100</f>
        <v>100</v>
      </c>
      <c r="G26" s="7"/>
    </row>
    <row r="27" spans="1:7" x14ac:dyDescent="0.25">
      <c r="A27" s="151" t="s">
        <v>97</v>
      </c>
      <c r="B27" s="160">
        <v>5000</v>
      </c>
      <c r="C27" s="160">
        <f t="shared" si="4"/>
        <v>-2450</v>
      </c>
      <c r="D27" s="160">
        <v>2550</v>
      </c>
      <c r="E27" s="246">
        <f t="shared" si="5"/>
        <v>51</v>
      </c>
      <c r="G27" s="7"/>
    </row>
    <row r="28" spans="1:7" x14ac:dyDescent="0.25">
      <c r="A28" s="228" t="s">
        <v>136</v>
      </c>
      <c r="B28" s="234">
        <v>5000</v>
      </c>
      <c r="C28" s="234">
        <f>D28-B28</f>
        <v>-378.25</v>
      </c>
      <c r="D28" s="234">
        <v>4621.75</v>
      </c>
      <c r="E28" s="242">
        <f t="shared" ref="E28:E39" si="6">D28/B28*100</f>
        <v>92.435000000000002</v>
      </c>
      <c r="G28" s="7"/>
    </row>
    <row r="29" spans="1:7" x14ac:dyDescent="0.25">
      <c r="A29" s="135" t="s">
        <v>30</v>
      </c>
      <c r="B29" s="182">
        <v>5000</v>
      </c>
      <c r="C29" s="182">
        <f>D29-B29</f>
        <v>-378.25</v>
      </c>
      <c r="D29" s="182">
        <v>4621.75</v>
      </c>
      <c r="E29" s="243">
        <f t="shared" si="6"/>
        <v>92.435000000000002</v>
      </c>
      <c r="G29" s="7"/>
    </row>
    <row r="30" spans="1:7" x14ac:dyDescent="0.25">
      <c r="A30" s="229" t="s">
        <v>134</v>
      </c>
      <c r="B30" s="235">
        <v>5000</v>
      </c>
      <c r="C30" s="235">
        <f>D30-B30</f>
        <v>-378.25</v>
      </c>
      <c r="D30" s="235">
        <v>4621.75</v>
      </c>
      <c r="E30" s="244">
        <f t="shared" si="6"/>
        <v>92.435000000000002</v>
      </c>
      <c r="G30" s="7"/>
    </row>
    <row r="31" spans="1:7" x14ac:dyDescent="0.25">
      <c r="A31" s="230" t="s">
        <v>19</v>
      </c>
      <c r="B31" s="236">
        <v>5000</v>
      </c>
      <c r="C31" s="236">
        <f>D31-B31</f>
        <v>-378.25</v>
      </c>
      <c r="D31" s="236">
        <v>4621.75</v>
      </c>
      <c r="E31" s="245">
        <f t="shared" si="6"/>
        <v>92.435000000000002</v>
      </c>
      <c r="G31" s="7"/>
    </row>
    <row r="32" spans="1:7" x14ac:dyDescent="0.25">
      <c r="A32" s="151" t="s">
        <v>97</v>
      </c>
      <c r="B32" s="160">
        <v>5000</v>
      </c>
      <c r="C32" s="160">
        <f>D32-B32</f>
        <v>-378.25</v>
      </c>
      <c r="D32" s="160">
        <v>4621.75</v>
      </c>
      <c r="E32" s="246">
        <f t="shared" si="6"/>
        <v>92.435000000000002</v>
      </c>
      <c r="G32" s="7"/>
    </row>
    <row r="33" spans="1:7" ht="26.25" x14ac:dyDescent="0.25">
      <c r="A33" s="133" t="s">
        <v>33</v>
      </c>
      <c r="B33" s="181">
        <v>85188.77</v>
      </c>
      <c r="C33" s="181">
        <f>C34</f>
        <v>5000</v>
      </c>
      <c r="D33" s="181">
        <f>D34</f>
        <v>90188.77</v>
      </c>
      <c r="E33" s="241">
        <f t="shared" si="6"/>
        <v>105.86931822116929</v>
      </c>
      <c r="G33" s="7"/>
    </row>
    <row r="34" spans="1:7" ht="26.25" x14ac:dyDescent="0.25">
      <c r="A34" s="228" t="s">
        <v>34</v>
      </c>
      <c r="B34" s="234">
        <v>85188.77</v>
      </c>
      <c r="C34" s="234">
        <f>C35</f>
        <v>5000</v>
      </c>
      <c r="D34" s="234">
        <f>D35</f>
        <v>90188.77</v>
      </c>
      <c r="E34" s="242">
        <f t="shared" si="6"/>
        <v>105.86931822116929</v>
      </c>
      <c r="G34" s="7"/>
    </row>
    <row r="35" spans="1:7" x14ac:dyDescent="0.25">
      <c r="A35" s="135" t="s">
        <v>31</v>
      </c>
      <c r="B35" s="182">
        <v>85188.77</v>
      </c>
      <c r="C35" s="182">
        <f>C36+C45</f>
        <v>5000</v>
      </c>
      <c r="D35" s="182">
        <f>D36+D45</f>
        <v>90188.77</v>
      </c>
      <c r="E35" s="243">
        <f t="shared" si="6"/>
        <v>105.86931822116929</v>
      </c>
      <c r="G35" s="7"/>
    </row>
    <row r="36" spans="1:7" x14ac:dyDescent="0.25">
      <c r="A36" s="229" t="s">
        <v>137</v>
      </c>
      <c r="B36" s="235">
        <f>B37+B39+B43</f>
        <v>25188.77</v>
      </c>
      <c r="C36" s="235">
        <f>C37+C39+C43</f>
        <v>5000</v>
      </c>
      <c r="D36" s="235">
        <f>D37+D39+D43</f>
        <v>30188.77</v>
      </c>
      <c r="E36" s="244">
        <f t="shared" si="6"/>
        <v>119.85011574602491</v>
      </c>
      <c r="G36" s="7"/>
    </row>
    <row r="37" spans="1:7" x14ac:dyDescent="0.25">
      <c r="A37" s="230" t="s">
        <v>22</v>
      </c>
      <c r="B37" s="236">
        <v>10188.77</v>
      </c>
      <c r="C37" s="236">
        <f>C38</f>
        <v>3000</v>
      </c>
      <c r="D37" s="236">
        <f>D38</f>
        <v>13188.77</v>
      </c>
      <c r="E37" s="245">
        <f t="shared" si="6"/>
        <v>129.44418217311804</v>
      </c>
      <c r="G37" s="7"/>
    </row>
    <row r="38" spans="1:7" x14ac:dyDescent="0.25">
      <c r="A38" s="151" t="s">
        <v>93</v>
      </c>
      <c r="B38" s="160">
        <v>10188.77</v>
      </c>
      <c r="C38" s="160">
        <f>D38-B38</f>
        <v>3000</v>
      </c>
      <c r="D38" s="160">
        <v>13188.77</v>
      </c>
      <c r="E38" s="246">
        <f t="shared" si="6"/>
        <v>129.44418217311804</v>
      </c>
      <c r="G38" s="7"/>
    </row>
    <row r="39" spans="1:7" x14ac:dyDescent="0.25">
      <c r="A39" s="230" t="s">
        <v>19</v>
      </c>
      <c r="B39" s="236">
        <f>SUM(B40:B42)</f>
        <v>10000</v>
      </c>
      <c r="C39" s="236">
        <f>SUM(C40:C42)</f>
        <v>2000</v>
      </c>
      <c r="D39" s="236">
        <f>SUM(D40:D42)</f>
        <v>12000</v>
      </c>
      <c r="E39" s="245">
        <f t="shared" si="6"/>
        <v>120</v>
      </c>
      <c r="G39" s="7"/>
    </row>
    <row r="40" spans="1:7" x14ac:dyDescent="0.25">
      <c r="A40" s="151" t="s">
        <v>96</v>
      </c>
      <c r="B40" s="160">
        <v>0</v>
      </c>
      <c r="C40" s="160">
        <f>D40-B40</f>
        <v>437</v>
      </c>
      <c r="D40" s="160">
        <v>437</v>
      </c>
      <c r="E40" s="246"/>
      <c r="G40" s="7"/>
    </row>
    <row r="41" spans="1:7" x14ac:dyDescent="0.25">
      <c r="A41" s="151" t="s">
        <v>97</v>
      </c>
      <c r="B41" s="160">
        <v>10000</v>
      </c>
      <c r="C41" s="160">
        <f t="shared" ref="C41:C42" si="7">D41-B41</f>
        <v>1400</v>
      </c>
      <c r="D41" s="160">
        <v>11400</v>
      </c>
      <c r="E41" s="246">
        <f>D41/B41*100</f>
        <v>113.99999999999999</v>
      </c>
      <c r="G41" s="7"/>
    </row>
    <row r="42" spans="1:7" x14ac:dyDescent="0.25">
      <c r="A42" s="151" t="s">
        <v>154</v>
      </c>
      <c r="B42" s="160">
        <v>0</v>
      </c>
      <c r="C42" s="160">
        <f t="shared" si="7"/>
        <v>163</v>
      </c>
      <c r="D42" s="160">
        <v>163</v>
      </c>
      <c r="E42" s="246"/>
      <c r="G42" s="7"/>
    </row>
    <row r="43" spans="1:7" ht="26.25" x14ac:dyDescent="0.25">
      <c r="A43" s="230" t="s">
        <v>21</v>
      </c>
      <c r="B43" s="236">
        <v>5000</v>
      </c>
      <c r="C43" s="236">
        <f>D43-B43</f>
        <v>0</v>
      </c>
      <c r="D43" s="236">
        <f>D44</f>
        <v>5000</v>
      </c>
      <c r="E43" s="245">
        <f>D43/B43*100</f>
        <v>100</v>
      </c>
      <c r="G43" s="7"/>
    </row>
    <row r="44" spans="1:7" x14ac:dyDescent="0.25">
      <c r="A44" s="151" t="s">
        <v>104</v>
      </c>
      <c r="B44" s="160">
        <v>5000</v>
      </c>
      <c r="C44" s="160">
        <f>D44-B44</f>
        <v>0</v>
      </c>
      <c r="D44" s="160">
        <v>5000</v>
      </c>
      <c r="E44" s="246">
        <f>D44/B44*100</f>
        <v>100</v>
      </c>
      <c r="G44" s="7"/>
    </row>
    <row r="45" spans="1:7" x14ac:dyDescent="0.25">
      <c r="A45" s="229" t="s">
        <v>138</v>
      </c>
      <c r="B45" s="235">
        <v>60000</v>
      </c>
      <c r="C45" s="235">
        <f>C46</f>
        <v>0</v>
      </c>
      <c r="D45" s="235">
        <f>D46</f>
        <v>60000</v>
      </c>
      <c r="E45" s="244">
        <f>D45/B45*100</f>
        <v>100</v>
      </c>
      <c r="G45" s="7"/>
    </row>
    <row r="46" spans="1:7" ht="26.25" x14ac:dyDescent="0.25">
      <c r="A46" s="230" t="s">
        <v>112</v>
      </c>
      <c r="B46" s="236">
        <v>60000</v>
      </c>
      <c r="C46" s="236">
        <f>C47</f>
        <v>0</v>
      </c>
      <c r="D46" s="236">
        <f>D47</f>
        <v>60000</v>
      </c>
      <c r="E46" s="245">
        <f>D46/B46*100</f>
        <v>100</v>
      </c>
      <c r="G46" s="7"/>
    </row>
    <row r="47" spans="1:7" ht="39" x14ac:dyDescent="0.25">
      <c r="A47" s="231" t="s">
        <v>113</v>
      </c>
      <c r="B47" s="237">
        <v>60000</v>
      </c>
      <c r="C47" s="237">
        <f>D47-B47</f>
        <v>0</v>
      </c>
      <c r="D47" s="237">
        <v>60000</v>
      </c>
      <c r="E47" s="247">
        <f>D47/B47*100</f>
        <v>100</v>
      </c>
      <c r="G47" s="7"/>
    </row>
    <row r="48" spans="1:7" ht="26.25" x14ac:dyDescent="0.25">
      <c r="A48" s="133" t="s">
        <v>139</v>
      </c>
      <c r="B48" s="181">
        <f>B49+B62+B68+B75+B97+B118</f>
        <v>398774.94</v>
      </c>
      <c r="C48" s="181">
        <f>C49+C62+C68+C75+C97+C118</f>
        <v>6865.9100000000062</v>
      </c>
      <c r="D48" s="181">
        <f>D49+D62+D68+D75+D97+D118</f>
        <v>405640.85000000003</v>
      </c>
      <c r="E48" s="241">
        <f>D48/B48*100</f>
        <v>101.72175061953493</v>
      </c>
      <c r="G48" s="7"/>
    </row>
    <row r="49" spans="1:7" x14ac:dyDescent="0.25">
      <c r="A49" s="228" t="s">
        <v>140</v>
      </c>
      <c r="B49" s="234">
        <f>B51+B55</f>
        <v>44200</v>
      </c>
      <c r="C49" s="234">
        <f>C50+C54</f>
        <v>250</v>
      </c>
      <c r="D49" s="234">
        <f>D50+D55</f>
        <v>44450</v>
      </c>
      <c r="E49" s="242">
        <f>D49/B49*100</f>
        <v>100.56561085972851</v>
      </c>
      <c r="G49" s="7"/>
    </row>
    <row r="50" spans="1:7" x14ac:dyDescent="0.25">
      <c r="A50" s="151" t="s">
        <v>30</v>
      </c>
      <c r="B50" s="160">
        <f>B51</f>
        <v>0</v>
      </c>
      <c r="C50" s="160">
        <f>C51+C55</f>
        <v>250</v>
      </c>
      <c r="D50" s="160">
        <f>D51</f>
        <v>250</v>
      </c>
      <c r="E50" s="246"/>
      <c r="G50" s="7"/>
    </row>
    <row r="51" spans="1:7" x14ac:dyDescent="0.25">
      <c r="A51" s="251" t="s">
        <v>141</v>
      </c>
      <c r="B51" s="252">
        <v>0</v>
      </c>
      <c r="C51" s="252">
        <f>D51-B51</f>
        <v>250</v>
      </c>
      <c r="D51" s="252">
        <v>250</v>
      </c>
      <c r="E51" s="253"/>
      <c r="G51" s="7"/>
    </row>
    <row r="52" spans="1:7" ht="26.25" x14ac:dyDescent="0.25">
      <c r="A52" s="230" t="s">
        <v>72</v>
      </c>
      <c r="B52" s="236">
        <v>0</v>
      </c>
      <c r="C52" s="236">
        <f>D52-B52</f>
        <v>250</v>
      </c>
      <c r="D52" s="236">
        <f>D53</f>
        <v>250</v>
      </c>
      <c r="E52" s="245"/>
      <c r="G52" s="7"/>
    </row>
    <row r="53" spans="1:7" x14ac:dyDescent="0.25">
      <c r="A53" s="151" t="s">
        <v>118</v>
      </c>
      <c r="B53" s="160">
        <v>0</v>
      </c>
      <c r="C53" s="160">
        <f>D53-B53</f>
        <v>250</v>
      </c>
      <c r="D53" s="160">
        <v>250</v>
      </c>
      <c r="E53" s="246"/>
      <c r="G53" s="7"/>
    </row>
    <row r="54" spans="1:7" x14ac:dyDescent="0.25">
      <c r="A54" s="135" t="s">
        <v>31</v>
      </c>
      <c r="B54" s="182">
        <v>44200</v>
      </c>
      <c r="C54" s="182">
        <f>D54-B54</f>
        <v>0</v>
      </c>
      <c r="D54" s="182">
        <f>D55</f>
        <v>44200</v>
      </c>
      <c r="E54" s="243">
        <f>D54/B54*100</f>
        <v>100</v>
      </c>
      <c r="G54" s="7"/>
    </row>
    <row r="55" spans="1:7" x14ac:dyDescent="0.25">
      <c r="A55" s="229" t="s">
        <v>141</v>
      </c>
      <c r="B55" s="235">
        <f>B56+B60</f>
        <v>44200</v>
      </c>
      <c r="C55" s="235">
        <f>C56+C60</f>
        <v>0</v>
      </c>
      <c r="D55" s="235">
        <f>D56+D60</f>
        <v>44200</v>
      </c>
      <c r="E55" s="244">
        <f>D55/B55*100</f>
        <v>100</v>
      </c>
      <c r="G55" s="7"/>
    </row>
    <row r="56" spans="1:7" x14ac:dyDescent="0.25">
      <c r="A56" s="230" t="s">
        <v>19</v>
      </c>
      <c r="B56" s="236">
        <f>SUM(B57:B59)</f>
        <v>15000</v>
      </c>
      <c r="C56" s="236">
        <f>SUM(C57:C59)</f>
        <v>0</v>
      </c>
      <c r="D56" s="236">
        <f>SUM(D57:D59)</f>
        <v>15000</v>
      </c>
      <c r="E56" s="245">
        <f>D56/B56*100</f>
        <v>100</v>
      </c>
      <c r="G56" s="7"/>
    </row>
    <row r="57" spans="1:7" x14ac:dyDescent="0.25">
      <c r="A57" s="151" t="s">
        <v>96</v>
      </c>
      <c r="B57" s="160">
        <v>400</v>
      </c>
      <c r="C57" s="160">
        <f>D57-B57</f>
        <v>0</v>
      </c>
      <c r="D57" s="160">
        <v>400</v>
      </c>
      <c r="E57" s="246">
        <f>D57/B57*100</f>
        <v>100</v>
      </c>
      <c r="G57" s="7"/>
    </row>
    <row r="58" spans="1:7" x14ac:dyDescent="0.25">
      <c r="A58" s="151" t="s">
        <v>97</v>
      </c>
      <c r="B58" s="160">
        <v>11100</v>
      </c>
      <c r="C58" s="160">
        <f t="shared" ref="C58:C59" si="8">D58-B58</f>
        <v>0</v>
      </c>
      <c r="D58" s="160">
        <v>11100</v>
      </c>
      <c r="E58" s="246">
        <f t="shared" ref="E58:E59" si="9">D58/B58*100</f>
        <v>100</v>
      </c>
      <c r="G58" s="7"/>
    </row>
    <row r="59" spans="1:7" x14ac:dyDescent="0.25">
      <c r="A59" s="151" t="s">
        <v>99</v>
      </c>
      <c r="B59" s="160">
        <v>3500</v>
      </c>
      <c r="C59" s="160">
        <f t="shared" si="8"/>
        <v>0</v>
      </c>
      <c r="D59" s="160">
        <v>3500</v>
      </c>
      <c r="E59" s="246">
        <f t="shared" si="9"/>
        <v>100</v>
      </c>
      <c r="G59" s="7"/>
    </row>
    <row r="60" spans="1:7" ht="26.25" x14ac:dyDescent="0.25">
      <c r="A60" s="230" t="s">
        <v>21</v>
      </c>
      <c r="B60" s="236">
        <v>29200</v>
      </c>
      <c r="C60" s="236">
        <f t="shared" ref="C60:C67" si="10">D60-B60</f>
        <v>0</v>
      </c>
      <c r="D60" s="236">
        <f>D61</f>
        <v>29200</v>
      </c>
      <c r="E60" s="245">
        <f t="shared" ref="E60:E74" si="11">D60/B60*100</f>
        <v>100</v>
      </c>
      <c r="G60" s="7"/>
    </row>
    <row r="61" spans="1:7" x14ac:dyDescent="0.25">
      <c r="A61" s="151" t="s">
        <v>104</v>
      </c>
      <c r="B61" s="160">
        <v>29200</v>
      </c>
      <c r="C61" s="160">
        <f t="shared" si="10"/>
        <v>0</v>
      </c>
      <c r="D61" s="160">
        <v>29200</v>
      </c>
      <c r="E61" s="246">
        <f t="shared" si="11"/>
        <v>100</v>
      </c>
      <c r="G61" s="7"/>
    </row>
    <row r="62" spans="1:7" ht="26.25" x14ac:dyDescent="0.25">
      <c r="A62" s="228" t="s">
        <v>35</v>
      </c>
      <c r="B62" s="234">
        <f>B63</f>
        <v>4200.0200000000004</v>
      </c>
      <c r="C62" s="234">
        <f t="shared" si="10"/>
        <v>0</v>
      </c>
      <c r="D62" s="234">
        <f>D63</f>
        <v>4200.0200000000004</v>
      </c>
      <c r="E62" s="242">
        <f t="shared" si="11"/>
        <v>100</v>
      </c>
      <c r="G62" s="7"/>
    </row>
    <row r="63" spans="1:7" x14ac:dyDescent="0.25">
      <c r="A63" s="135" t="s">
        <v>31</v>
      </c>
      <c r="B63" s="182">
        <f>B64</f>
        <v>4200.0200000000004</v>
      </c>
      <c r="C63" s="182">
        <f t="shared" si="10"/>
        <v>0</v>
      </c>
      <c r="D63" s="182">
        <f>D64</f>
        <v>4200.0200000000004</v>
      </c>
      <c r="E63" s="243">
        <f t="shared" si="11"/>
        <v>100</v>
      </c>
      <c r="G63" s="7"/>
    </row>
    <row r="64" spans="1:7" ht="26.25" x14ac:dyDescent="0.25">
      <c r="A64" s="229" t="s">
        <v>142</v>
      </c>
      <c r="B64" s="235">
        <f>B65</f>
        <v>4200.0200000000004</v>
      </c>
      <c r="C64" s="235">
        <f t="shared" si="10"/>
        <v>0</v>
      </c>
      <c r="D64" s="235">
        <f>D65</f>
        <v>4200.0200000000004</v>
      </c>
      <c r="E64" s="244">
        <f t="shared" si="11"/>
        <v>100</v>
      </c>
      <c r="G64" s="7"/>
    </row>
    <row r="65" spans="1:7" ht="26.25" x14ac:dyDescent="0.25">
      <c r="A65" s="230" t="s">
        <v>21</v>
      </c>
      <c r="B65" s="236">
        <f>SUM(B66:B67)</f>
        <v>4200.0200000000004</v>
      </c>
      <c r="C65" s="236">
        <f t="shared" si="10"/>
        <v>0</v>
      </c>
      <c r="D65" s="236">
        <f>D66+D67</f>
        <v>4200.0200000000004</v>
      </c>
      <c r="E65" s="245">
        <f t="shared" si="11"/>
        <v>100</v>
      </c>
      <c r="G65" s="7"/>
    </row>
    <row r="66" spans="1:7" x14ac:dyDescent="0.25">
      <c r="A66" s="151" t="s">
        <v>104</v>
      </c>
      <c r="B66" s="160">
        <v>3960.02</v>
      </c>
      <c r="C66" s="160">
        <f t="shared" si="10"/>
        <v>0</v>
      </c>
      <c r="D66" s="160">
        <v>3960.02</v>
      </c>
      <c r="E66" s="246">
        <f t="shared" si="11"/>
        <v>100</v>
      </c>
      <c r="G66" s="7"/>
    </row>
    <row r="67" spans="1:7" ht="26.25" x14ac:dyDescent="0.25">
      <c r="A67" s="151" t="s">
        <v>105</v>
      </c>
      <c r="B67" s="160">
        <v>240</v>
      </c>
      <c r="C67" s="160">
        <f t="shared" si="10"/>
        <v>0</v>
      </c>
      <c r="D67" s="160">
        <v>240</v>
      </c>
      <c r="E67" s="246">
        <f t="shared" si="11"/>
        <v>100</v>
      </c>
      <c r="G67" s="7"/>
    </row>
    <row r="68" spans="1:7" ht="26.25" x14ac:dyDescent="0.25">
      <c r="A68" s="228" t="s">
        <v>36</v>
      </c>
      <c r="B68" s="234">
        <v>4800.4399999999996</v>
      </c>
      <c r="C68" s="234">
        <v>0</v>
      </c>
      <c r="D68" s="234">
        <f>D69</f>
        <v>4800.4400000000005</v>
      </c>
      <c r="E68" s="242">
        <f t="shared" si="11"/>
        <v>100.00000000000003</v>
      </c>
      <c r="G68" s="7"/>
    </row>
    <row r="69" spans="1:7" x14ac:dyDescent="0.25">
      <c r="A69" s="135" t="s">
        <v>31</v>
      </c>
      <c r="B69" s="182">
        <v>4800.4399999999996</v>
      </c>
      <c r="C69" s="182">
        <v>0</v>
      </c>
      <c r="D69" s="182">
        <f>D70</f>
        <v>4800.4400000000005</v>
      </c>
      <c r="E69" s="243">
        <f t="shared" si="11"/>
        <v>100.00000000000003</v>
      </c>
      <c r="G69" s="7"/>
    </row>
    <row r="70" spans="1:7" x14ac:dyDescent="0.25">
      <c r="A70" s="229" t="s">
        <v>143</v>
      </c>
      <c r="B70" s="235">
        <v>4800.4399999999996</v>
      </c>
      <c r="C70" s="235">
        <v>0</v>
      </c>
      <c r="D70" s="235">
        <f>D71+D73</f>
        <v>4800.4400000000005</v>
      </c>
      <c r="E70" s="244">
        <f t="shared" si="11"/>
        <v>100.00000000000003</v>
      </c>
      <c r="G70" s="7"/>
    </row>
    <row r="71" spans="1:7" x14ac:dyDescent="0.25">
      <c r="A71" s="230" t="s">
        <v>19</v>
      </c>
      <c r="B71" s="236">
        <v>3268.44</v>
      </c>
      <c r="C71" s="236">
        <v>0</v>
      </c>
      <c r="D71" s="236">
        <f>D72</f>
        <v>3268.44</v>
      </c>
      <c r="E71" s="245">
        <f t="shared" si="11"/>
        <v>100</v>
      </c>
      <c r="G71" s="7"/>
    </row>
    <row r="72" spans="1:7" x14ac:dyDescent="0.25">
      <c r="A72" s="151" t="s">
        <v>97</v>
      </c>
      <c r="B72" s="160">
        <v>3268.44</v>
      </c>
      <c r="C72" s="160">
        <v>0</v>
      </c>
      <c r="D72" s="160">
        <v>3268.44</v>
      </c>
      <c r="E72" s="246">
        <f t="shared" si="11"/>
        <v>100</v>
      </c>
      <c r="G72" s="7"/>
    </row>
    <row r="73" spans="1:7" ht="26.25" x14ac:dyDescent="0.25">
      <c r="A73" s="248" t="s">
        <v>21</v>
      </c>
      <c r="B73" s="249">
        <v>1532</v>
      </c>
      <c r="C73" s="249">
        <v>0</v>
      </c>
      <c r="D73" s="249">
        <f>D74</f>
        <v>1532</v>
      </c>
      <c r="E73" s="250">
        <f t="shared" si="11"/>
        <v>100</v>
      </c>
      <c r="G73" s="7"/>
    </row>
    <row r="74" spans="1:7" x14ac:dyDescent="0.25">
      <c r="A74" s="151" t="s">
        <v>104</v>
      </c>
      <c r="B74" s="160">
        <v>1532</v>
      </c>
      <c r="C74" s="160">
        <v>0</v>
      </c>
      <c r="D74" s="160">
        <v>1532</v>
      </c>
      <c r="E74" s="246">
        <f t="shared" si="11"/>
        <v>100</v>
      </c>
      <c r="G74" s="7"/>
    </row>
    <row r="75" spans="1:7" ht="26.25" x14ac:dyDescent="0.25">
      <c r="A75" s="228" t="s">
        <v>37</v>
      </c>
      <c r="B75" s="234">
        <v>257854.6</v>
      </c>
      <c r="C75" s="234">
        <f>C76</f>
        <v>7.2759576141834259E-12</v>
      </c>
      <c r="D75" s="234">
        <f>D76</f>
        <v>257854.6</v>
      </c>
      <c r="E75" s="242">
        <f>D75/B75*100</f>
        <v>100</v>
      </c>
      <c r="G75" s="7"/>
    </row>
    <row r="76" spans="1:7" x14ac:dyDescent="0.25">
      <c r="A76" s="135" t="s">
        <v>31</v>
      </c>
      <c r="B76" s="182">
        <v>257854.6</v>
      </c>
      <c r="C76" s="182">
        <f>C77</f>
        <v>7.2759576141834259E-12</v>
      </c>
      <c r="D76" s="182">
        <f>D77</f>
        <v>257854.6</v>
      </c>
      <c r="E76" s="243">
        <f>D76/B76*100</f>
        <v>100</v>
      </c>
      <c r="G76" s="7"/>
    </row>
    <row r="77" spans="1:7" ht="26.25" x14ac:dyDescent="0.25">
      <c r="A77" s="229" t="s">
        <v>144</v>
      </c>
      <c r="B77" s="235">
        <f>B78+B82+B88+B90+B92+B95</f>
        <v>257854.59999999998</v>
      </c>
      <c r="C77" s="235">
        <f>C78+C82+C88+C90+C92+C95</f>
        <v>7.2759576141834259E-12</v>
      </c>
      <c r="D77" s="235">
        <f>D78+D82+D88+D90+D92+D95</f>
        <v>257854.6</v>
      </c>
      <c r="E77" s="244">
        <f>D77/B77*100</f>
        <v>100.00000000000003</v>
      </c>
      <c r="G77" s="7"/>
    </row>
    <row r="78" spans="1:7" x14ac:dyDescent="0.25">
      <c r="A78" s="230" t="s">
        <v>22</v>
      </c>
      <c r="B78" s="236">
        <f>SUM(B79:B81)</f>
        <v>21072.28</v>
      </c>
      <c r="C78" s="236">
        <f>SUM(C79:C81)</f>
        <v>0.5</v>
      </c>
      <c r="D78" s="236">
        <f>SUM(D79:D81)</f>
        <v>21072.78</v>
      </c>
      <c r="E78" s="245">
        <f>D78/B78*100</f>
        <v>100.00237278547932</v>
      </c>
      <c r="G78" s="7"/>
    </row>
    <row r="79" spans="1:7" x14ac:dyDescent="0.25">
      <c r="A79" s="151" t="s">
        <v>92</v>
      </c>
      <c r="B79" s="160">
        <v>6700</v>
      </c>
      <c r="C79" s="160">
        <f>D79-B79</f>
        <v>0</v>
      </c>
      <c r="D79" s="160">
        <v>6700</v>
      </c>
      <c r="E79" s="246">
        <f>D79/B79*100</f>
        <v>100</v>
      </c>
      <c r="G79" s="7"/>
    </row>
    <row r="80" spans="1:7" x14ac:dyDescent="0.25">
      <c r="A80" s="151" t="s">
        <v>93</v>
      </c>
      <c r="B80" s="160">
        <v>13272.28</v>
      </c>
      <c r="C80" s="160">
        <f t="shared" ref="C80:C81" si="12">D80-B80</f>
        <v>0.5</v>
      </c>
      <c r="D80" s="160">
        <v>13272.78</v>
      </c>
      <c r="E80" s="246">
        <f t="shared" ref="E80:E81" si="13">D80/B80*100</f>
        <v>100.00376725023885</v>
      </c>
      <c r="G80" s="7"/>
    </row>
    <row r="81" spans="1:7" x14ac:dyDescent="0.25">
      <c r="A81" s="151" t="s">
        <v>94</v>
      </c>
      <c r="B81" s="160">
        <v>1100</v>
      </c>
      <c r="C81" s="160">
        <f t="shared" si="12"/>
        <v>0</v>
      </c>
      <c r="D81" s="160">
        <v>1100</v>
      </c>
      <c r="E81" s="246">
        <f t="shared" si="13"/>
        <v>100</v>
      </c>
      <c r="G81" s="7"/>
    </row>
    <row r="82" spans="1:7" x14ac:dyDescent="0.25">
      <c r="A82" s="230" t="s">
        <v>19</v>
      </c>
      <c r="B82" s="236">
        <f>SUM(B83:B87)</f>
        <v>116132.31999999999</v>
      </c>
      <c r="C82" s="236">
        <f>SUM(C83:C87)</f>
        <v>-15000.499999999993</v>
      </c>
      <c r="D82" s="236">
        <f>SUM(D83:D87)</f>
        <v>101131.82</v>
      </c>
      <c r="E82" s="245">
        <f>D82/B82*100</f>
        <v>87.083268464799474</v>
      </c>
      <c r="G82" s="7"/>
    </row>
    <row r="83" spans="1:7" x14ac:dyDescent="0.25">
      <c r="A83" s="151" t="s">
        <v>95</v>
      </c>
      <c r="B83" s="160">
        <v>7300</v>
      </c>
      <c r="C83" s="160">
        <f>D83-B83</f>
        <v>6000</v>
      </c>
      <c r="D83" s="160">
        <v>13300</v>
      </c>
      <c r="E83" s="246">
        <f>D83/B83*100</f>
        <v>182.1917808219178</v>
      </c>
      <c r="G83" s="7"/>
    </row>
    <row r="84" spans="1:7" x14ac:dyDescent="0.25">
      <c r="A84" s="151" t="s">
        <v>96</v>
      </c>
      <c r="B84" s="160">
        <v>19908.419999999998</v>
      </c>
      <c r="C84" s="160">
        <f t="shared" ref="C84:C87" si="14">D84-B84</f>
        <v>0</v>
      </c>
      <c r="D84" s="160">
        <v>19908.419999999998</v>
      </c>
      <c r="E84" s="246">
        <f t="shared" ref="E84:E87" si="15">D84/B84*100</f>
        <v>100</v>
      </c>
      <c r="G84" s="7"/>
    </row>
    <row r="85" spans="1:7" x14ac:dyDescent="0.25">
      <c r="A85" s="151" t="s">
        <v>97</v>
      </c>
      <c r="B85" s="160">
        <v>71623.899999999994</v>
      </c>
      <c r="C85" s="160">
        <f t="shared" si="14"/>
        <v>-21000.499999999993</v>
      </c>
      <c r="D85" s="160">
        <v>50623.4</v>
      </c>
      <c r="E85" s="246">
        <f t="shared" si="15"/>
        <v>70.679479894281101</v>
      </c>
      <c r="G85" s="7"/>
    </row>
    <row r="86" spans="1:7" ht="26.25" x14ac:dyDescent="0.25">
      <c r="A86" s="151" t="s">
        <v>98</v>
      </c>
      <c r="B86" s="160">
        <v>4000</v>
      </c>
      <c r="C86" s="160">
        <f t="shared" si="14"/>
        <v>0</v>
      </c>
      <c r="D86" s="160">
        <v>4000</v>
      </c>
      <c r="E86" s="246">
        <f t="shared" si="15"/>
        <v>100</v>
      </c>
      <c r="G86" s="7"/>
    </row>
    <row r="87" spans="1:7" x14ac:dyDescent="0.25">
      <c r="A87" s="151" t="s">
        <v>99</v>
      </c>
      <c r="B87" s="160">
        <v>13300</v>
      </c>
      <c r="C87" s="160">
        <f t="shared" si="14"/>
        <v>0</v>
      </c>
      <c r="D87" s="160">
        <v>13300</v>
      </c>
      <c r="E87" s="246">
        <f t="shared" si="15"/>
        <v>100</v>
      </c>
      <c r="G87" s="7"/>
    </row>
    <row r="88" spans="1:7" x14ac:dyDescent="0.25">
      <c r="A88" s="230" t="s">
        <v>20</v>
      </c>
      <c r="B88" s="236">
        <f>B89</f>
        <v>3650</v>
      </c>
      <c r="C88" s="236">
        <f>C89</f>
        <v>0</v>
      </c>
      <c r="D88" s="236">
        <f>D89</f>
        <v>3650</v>
      </c>
      <c r="E88" s="245">
        <f t="shared" ref="E88:E96" si="16">D88/B88*100</f>
        <v>100</v>
      </c>
      <c r="G88" s="7"/>
    </row>
    <row r="89" spans="1:7" x14ac:dyDescent="0.25">
      <c r="A89" s="151" t="s">
        <v>100</v>
      </c>
      <c r="B89" s="160">
        <v>3650</v>
      </c>
      <c r="C89" s="160">
        <f>D89-B89</f>
        <v>0</v>
      </c>
      <c r="D89" s="160">
        <v>3650</v>
      </c>
      <c r="E89" s="246">
        <f t="shared" si="16"/>
        <v>100</v>
      </c>
      <c r="G89" s="7"/>
    </row>
    <row r="90" spans="1:7" ht="26.25" x14ac:dyDescent="0.25">
      <c r="A90" s="230" t="s">
        <v>72</v>
      </c>
      <c r="B90" s="236">
        <f>B91</f>
        <v>1000</v>
      </c>
      <c r="C90" s="236">
        <f>C91</f>
        <v>0</v>
      </c>
      <c r="D90" s="236">
        <f>D91</f>
        <v>1000</v>
      </c>
      <c r="E90" s="245">
        <f t="shared" si="16"/>
        <v>100</v>
      </c>
      <c r="G90" s="7"/>
    </row>
    <row r="91" spans="1:7" x14ac:dyDescent="0.25">
      <c r="A91" s="151" t="s">
        <v>118</v>
      </c>
      <c r="B91" s="160">
        <v>1000</v>
      </c>
      <c r="C91" s="160">
        <f>D91-B91</f>
        <v>0</v>
      </c>
      <c r="D91" s="160">
        <v>1000</v>
      </c>
      <c r="E91" s="246">
        <f t="shared" si="16"/>
        <v>100</v>
      </c>
      <c r="G91" s="7"/>
    </row>
    <row r="92" spans="1:7" ht="26.25" x14ac:dyDescent="0.25">
      <c r="A92" s="230" t="s">
        <v>21</v>
      </c>
      <c r="B92" s="236">
        <f>SUM(B93:B94)</f>
        <v>113300</v>
      </c>
      <c r="C92" s="236">
        <f>SUM(C93:C94)</f>
        <v>15000</v>
      </c>
      <c r="D92" s="236">
        <f>SUM(D93:D94)</f>
        <v>128300</v>
      </c>
      <c r="E92" s="245">
        <f t="shared" si="16"/>
        <v>113.23918799646955</v>
      </c>
      <c r="G92" s="7"/>
    </row>
    <row r="93" spans="1:7" x14ac:dyDescent="0.25">
      <c r="A93" s="151" t="s">
        <v>104</v>
      </c>
      <c r="B93" s="160">
        <v>110000</v>
      </c>
      <c r="C93" s="160">
        <f>D93-B93</f>
        <v>15000</v>
      </c>
      <c r="D93" s="160">
        <v>125000</v>
      </c>
      <c r="E93" s="246">
        <f t="shared" si="16"/>
        <v>113.63636363636364</v>
      </c>
      <c r="G93" s="7"/>
    </row>
    <row r="94" spans="1:7" ht="26.25" x14ac:dyDescent="0.25">
      <c r="A94" s="151" t="s">
        <v>105</v>
      </c>
      <c r="B94" s="160">
        <v>3300</v>
      </c>
      <c r="C94" s="160">
        <f>D94-B94</f>
        <v>0</v>
      </c>
      <c r="D94" s="160">
        <v>3300</v>
      </c>
      <c r="E94" s="246">
        <f t="shared" si="16"/>
        <v>100</v>
      </c>
      <c r="G94" s="7"/>
    </row>
    <row r="95" spans="1:7" ht="26.25" x14ac:dyDescent="0.25">
      <c r="A95" s="230" t="s">
        <v>27</v>
      </c>
      <c r="B95" s="236">
        <f>B96</f>
        <v>2700</v>
      </c>
      <c r="C95" s="236">
        <f>C96</f>
        <v>0</v>
      </c>
      <c r="D95" s="236">
        <f>D96</f>
        <v>2700</v>
      </c>
      <c r="E95" s="245">
        <f t="shared" si="16"/>
        <v>100</v>
      </c>
      <c r="G95" s="7"/>
    </row>
    <row r="96" spans="1:7" ht="26.25" x14ac:dyDescent="0.25">
      <c r="A96" s="151" t="s">
        <v>119</v>
      </c>
      <c r="B96" s="160">
        <v>2700</v>
      </c>
      <c r="C96" s="160">
        <f>D96-B96</f>
        <v>0</v>
      </c>
      <c r="D96" s="160">
        <v>2700</v>
      </c>
      <c r="E96" s="246">
        <f t="shared" si="16"/>
        <v>100</v>
      </c>
      <c r="G96" s="7"/>
    </row>
    <row r="97" spans="1:7" ht="26.25" x14ac:dyDescent="0.25">
      <c r="A97" s="228" t="s">
        <v>38</v>
      </c>
      <c r="B97" s="234">
        <f>B99+B106</f>
        <v>73441.89</v>
      </c>
      <c r="C97" s="234">
        <f>C98+C105</f>
        <v>-499.68999999999971</v>
      </c>
      <c r="D97" s="234">
        <f>D99+D106</f>
        <v>72942.2</v>
      </c>
      <c r="E97" s="242">
        <f>D97/B97*100</f>
        <v>99.319611736571588</v>
      </c>
      <c r="G97" s="7"/>
    </row>
    <row r="98" spans="1:7" x14ac:dyDescent="0.25">
      <c r="A98" s="135" t="s">
        <v>30</v>
      </c>
      <c r="B98" s="182">
        <f>B99</f>
        <v>24698.52</v>
      </c>
      <c r="C98" s="182">
        <f>C99</f>
        <v>-491.06999999999971</v>
      </c>
      <c r="D98" s="182">
        <f>D99</f>
        <v>24207.45</v>
      </c>
      <c r="E98" s="243">
        <f>D98/B98*100</f>
        <v>98.01174321376341</v>
      </c>
      <c r="G98" s="7"/>
    </row>
    <row r="99" spans="1:7" ht="26.25" x14ac:dyDescent="0.25">
      <c r="A99" s="229" t="s">
        <v>145</v>
      </c>
      <c r="B99" s="235">
        <f>B100+B103</f>
        <v>24698.52</v>
      </c>
      <c r="C99" s="235">
        <f>C100+C103</f>
        <v>-491.06999999999971</v>
      </c>
      <c r="D99" s="235">
        <f>D100+D103</f>
        <v>24207.45</v>
      </c>
      <c r="E99" s="244">
        <f t="shared" ref="E99:E104" si="17">D99/B99*100</f>
        <v>98.01174321376341</v>
      </c>
      <c r="G99" s="7"/>
    </row>
    <row r="100" spans="1:7" x14ac:dyDescent="0.25">
      <c r="A100" s="230" t="s">
        <v>19</v>
      </c>
      <c r="B100" s="236">
        <f>SUM(B101:B102)</f>
        <v>24033.07</v>
      </c>
      <c r="C100" s="236">
        <f>SUM(C101:C102)</f>
        <v>-491.06999999999971</v>
      </c>
      <c r="D100" s="236">
        <f>SUM(D101:D102)</f>
        <v>23542</v>
      </c>
      <c r="E100" s="245">
        <f t="shared" si="17"/>
        <v>97.956690510201156</v>
      </c>
      <c r="G100" s="7"/>
    </row>
    <row r="101" spans="1:7" x14ac:dyDescent="0.25">
      <c r="A101" s="151" t="s">
        <v>97</v>
      </c>
      <c r="B101" s="160">
        <v>23333.07</v>
      </c>
      <c r="C101" s="160">
        <f>D101-B101</f>
        <v>-491.06999999999971</v>
      </c>
      <c r="D101" s="160">
        <v>22842</v>
      </c>
      <c r="E101" s="246">
        <f t="shared" si="17"/>
        <v>97.895390533693174</v>
      </c>
      <c r="G101" s="7"/>
    </row>
    <row r="102" spans="1:7" ht="26.25" x14ac:dyDescent="0.25">
      <c r="A102" s="151" t="s">
        <v>98</v>
      </c>
      <c r="B102" s="160">
        <v>700</v>
      </c>
      <c r="C102" s="160">
        <f>D102-B102</f>
        <v>0</v>
      </c>
      <c r="D102" s="160">
        <v>700</v>
      </c>
      <c r="E102" s="246">
        <f t="shared" si="17"/>
        <v>100</v>
      </c>
      <c r="G102" s="7"/>
    </row>
    <row r="103" spans="1:7" ht="26.25" x14ac:dyDescent="0.25">
      <c r="A103" s="230" t="s">
        <v>21</v>
      </c>
      <c r="B103" s="236">
        <f>B104</f>
        <v>665.45</v>
      </c>
      <c r="C103" s="236">
        <f>C104</f>
        <v>0</v>
      </c>
      <c r="D103" s="236">
        <f>D104</f>
        <v>665.45</v>
      </c>
      <c r="E103" s="245">
        <f t="shared" si="17"/>
        <v>100</v>
      </c>
      <c r="G103" s="7"/>
    </row>
    <row r="104" spans="1:7" ht="26.25" x14ac:dyDescent="0.25">
      <c r="A104" s="151" t="s">
        <v>105</v>
      </c>
      <c r="B104" s="160">
        <v>665.45</v>
      </c>
      <c r="C104" s="160">
        <f>D104-B104</f>
        <v>0</v>
      </c>
      <c r="D104" s="160">
        <v>665.45</v>
      </c>
      <c r="E104" s="246">
        <f t="shared" si="17"/>
        <v>100</v>
      </c>
      <c r="G104" s="7"/>
    </row>
    <row r="105" spans="1:7" x14ac:dyDescent="0.25">
      <c r="A105" s="135" t="s">
        <v>31</v>
      </c>
      <c r="B105" s="182">
        <v>48743.37</v>
      </c>
      <c r="C105" s="182">
        <f>C106</f>
        <v>-8.6199999999999974</v>
      </c>
      <c r="D105" s="182">
        <f>D106</f>
        <v>48734.75</v>
      </c>
      <c r="E105" s="243">
        <f>D105/B105*100</f>
        <v>99.98231554363187</v>
      </c>
      <c r="G105" s="7"/>
    </row>
    <row r="106" spans="1:7" ht="26.25" x14ac:dyDescent="0.25">
      <c r="A106" s="229" t="s">
        <v>145</v>
      </c>
      <c r="B106" s="235">
        <f>B107+B112+B114+B116</f>
        <v>48743.37</v>
      </c>
      <c r="C106" s="235">
        <f>C107+C112+C114+C116</f>
        <v>-8.6199999999999974</v>
      </c>
      <c r="D106" s="235">
        <f>D107+D112+D114+D116</f>
        <v>48734.75</v>
      </c>
      <c r="E106" s="244">
        <f>D106/B106*100</f>
        <v>99.98231554363187</v>
      </c>
      <c r="G106" s="7"/>
    </row>
    <row r="107" spans="1:7" x14ac:dyDescent="0.25">
      <c r="A107" s="230" t="s">
        <v>19</v>
      </c>
      <c r="B107" s="236">
        <f>SUM(B108:B111)</f>
        <v>3892.3599999999997</v>
      </c>
      <c r="C107" s="236">
        <f>SUM(C108:C111)</f>
        <v>-8.6199999999999974</v>
      </c>
      <c r="D107" s="236">
        <f>SUM(D108:D111)</f>
        <v>3883.74</v>
      </c>
      <c r="E107" s="245">
        <f>D107/B107*100</f>
        <v>99.778540525542354</v>
      </c>
      <c r="G107" s="7"/>
    </row>
    <row r="108" spans="1:7" x14ac:dyDescent="0.25">
      <c r="A108" s="151" t="s">
        <v>95</v>
      </c>
      <c r="B108" s="160">
        <v>132.72</v>
      </c>
      <c r="C108" s="160">
        <f>D108-B108</f>
        <v>0</v>
      </c>
      <c r="D108" s="160">
        <v>132.72</v>
      </c>
      <c r="E108" s="246">
        <f>D108/B108*100</f>
        <v>100</v>
      </c>
      <c r="G108" s="7"/>
    </row>
    <row r="109" spans="1:7" x14ac:dyDescent="0.25">
      <c r="A109" s="151" t="s">
        <v>96</v>
      </c>
      <c r="B109" s="160">
        <v>1244.27</v>
      </c>
      <c r="C109" s="160">
        <f t="shared" ref="C109:C111" si="18">D109-B109</f>
        <v>0</v>
      </c>
      <c r="D109" s="160">
        <v>1244.27</v>
      </c>
      <c r="E109" s="246">
        <f t="shared" ref="E109:E111" si="19">D109/B109*100</f>
        <v>100</v>
      </c>
      <c r="G109" s="7"/>
    </row>
    <row r="110" spans="1:7" x14ac:dyDescent="0.25">
      <c r="A110" s="151" t="s">
        <v>97</v>
      </c>
      <c r="B110" s="160">
        <v>2488.83</v>
      </c>
      <c r="C110" s="160">
        <f t="shared" si="18"/>
        <v>0</v>
      </c>
      <c r="D110" s="160">
        <v>2488.83</v>
      </c>
      <c r="E110" s="246">
        <f t="shared" si="19"/>
        <v>100</v>
      </c>
      <c r="G110" s="7"/>
    </row>
    <row r="111" spans="1:7" x14ac:dyDescent="0.25">
      <c r="A111" s="151" t="s">
        <v>99</v>
      </c>
      <c r="B111" s="160">
        <v>26.54</v>
      </c>
      <c r="C111" s="160">
        <f t="shared" si="18"/>
        <v>-8.6199999999999974</v>
      </c>
      <c r="D111" s="160">
        <v>17.920000000000002</v>
      </c>
      <c r="E111" s="246">
        <f t="shared" si="19"/>
        <v>67.520723436322541</v>
      </c>
      <c r="G111" s="7"/>
    </row>
    <row r="112" spans="1:7" ht="26.25" x14ac:dyDescent="0.25">
      <c r="A112" s="230" t="s">
        <v>75</v>
      </c>
      <c r="B112" s="236">
        <f>B113</f>
        <v>5766.27</v>
      </c>
      <c r="C112" s="236">
        <f>C113</f>
        <v>0</v>
      </c>
      <c r="D112" s="236">
        <f>D113</f>
        <v>5766.27</v>
      </c>
      <c r="E112" s="245">
        <f t="shared" ref="E112:E122" si="20">D112/B112*100</f>
        <v>100</v>
      </c>
      <c r="G112" s="7"/>
    </row>
    <row r="113" spans="1:7" ht="26.25" x14ac:dyDescent="0.25">
      <c r="A113" s="151" t="s">
        <v>101</v>
      </c>
      <c r="B113" s="160">
        <v>5766.27</v>
      </c>
      <c r="C113" s="160">
        <f>D113-B113</f>
        <v>0</v>
      </c>
      <c r="D113" s="160">
        <v>5766.27</v>
      </c>
      <c r="E113" s="246">
        <f t="shared" si="20"/>
        <v>100</v>
      </c>
      <c r="G113" s="7"/>
    </row>
    <row r="114" spans="1:7" x14ac:dyDescent="0.25">
      <c r="A114" s="230" t="s">
        <v>79</v>
      </c>
      <c r="B114" s="236">
        <f>B115</f>
        <v>84.74</v>
      </c>
      <c r="C114" s="236">
        <f>C115</f>
        <v>0</v>
      </c>
      <c r="D114" s="236">
        <f>D115</f>
        <v>84.74</v>
      </c>
      <c r="E114" s="245">
        <f t="shared" si="20"/>
        <v>100</v>
      </c>
      <c r="G114" s="7"/>
    </row>
    <row r="115" spans="1:7" x14ac:dyDescent="0.25">
      <c r="A115" s="151" t="s">
        <v>102</v>
      </c>
      <c r="B115" s="160">
        <v>84.74</v>
      </c>
      <c r="C115" s="160">
        <f>D115-B115</f>
        <v>0</v>
      </c>
      <c r="D115" s="160">
        <v>84.74</v>
      </c>
      <c r="E115" s="246">
        <f t="shared" si="20"/>
        <v>100</v>
      </c>
      <c r="G115" s="7"/>
    </row>
    <row r="116" spans="1:7" ht="26.25" x14ac:dyDescent="0.25">
      <c r="A116" s="230" t="s">
        <v>21</v>
      </c>
      <c r="B116" s="236">
        <f>B117</f>
        <v>39000</v>
      </c>
      <c r="C116" s="236">
        <f>C117</f>
        <v>0</v>
      </c>
      <c r="D116" s="236">
        <f>D117</f>
        <v>39000</v>
      </c>
      <c r="E116" s="245">
        <f t="shared" si="20"/>
        <v>100</v>
      </c>
      <c r="G116" s="7"/>
    </row>
    <row r="117" spans="1:7" x14ac:dyDescent="0.25">
      <c r="A117" s="151" t="s">
        <v>104</v>
      </c>
      <c r="B117" s="160">
        <v>39000</v>
      </c>
      <c r="C117" s="160">
        <f>D117-B117</f>
        <v>0</v>
      </c>
      <c r="D117" s="160">
        <v>39000</v>
      </c>
      <c r="E117" s="246">
        <f t="shared" si="20"/>
        <v>100</v>
      </c>
      <c r="G117" s="7"/>
    </row>
    <row r="118" spans="1:7" ht="26.25" x14ac:dyDescent="0.25">
      <c r="A118" s="228" t="s">
        <v>76</v>
      </c>
      <c r="B118" s="234">
        <f t="shared" ref="B118:D120" si="21">B119</f>
        <v>14277.990000000002</v>
      </c>
      <c r="C118" s="234">
        <f t="shared" si="21"/>
        <v>7115.5999999999985</v>
      </c>
      <c r="D118" s="234">
        <f t="shared" si="21"/>
        <v>21393.59</v>
      </c>
      <c r="E118" s="242">
        <f t="shared" si="20"/>
        <v>149.83614640436082</v>
      </c>
      <c r="G118" s="7"/>
    </row>
    <row r="119" spans="1:7" x14ac:dyDescent="0.25">
      <c r="A119" s="135" t="s">
        <v>31</v>
      </c>
      <c r="B119" s="182">
        <f t="shared" si="21"/>
        <v>14277.990000000002</v>
      </c>
      <c r="C119" s="182">
        <f t="shared" si="21"/>
        <v>7115.5999999999985</v>
      </c>
      <c r="D119" s="182">
        <f t="shared" si="21"/>
        <v>21393.59</v>
      </c>
      <c r="E119" s="243">
        <f t="shared" si="20"/>
        <v>149.83614640436082</v>
      </c>
      <c r="G119" s="7"/>
    </row>
    <row r="120" spans="1:7" x14ac:dyDescent="0.25">
      <c r="A120" s="229" t="s">
        <v>146</v>
      </c>
      <c r="B120" s="235">
        <f t="shared" si="21"/>
        <v>14277.990000000002</v>
      </c>
      <c r="C120" s="235">
        <f t="shared" si="21"/>
        <v>7115.5999999999985</v>
      </c>
      <c r="D120" s="235">
        <f t="shared" si="21"/>
        <v>21393.59</v>
      </c>
      <c r="E120" s="244">
        <f t="shared" si="20"/>
        <v>149.83614640436082</v>
      </c>
      <c r="G120" s="7"/>
    </row>
    <row r="121" spans="1:7" x14ac:dyDescent="0.25">
      <c r="A121" s="230" t="s">
        <v>19</v>
      </c>
      <c r="B121" s="236">
        <f>SUM(B122:B125)</f>
        <v>14277.990000000002</v>
      </c>
      <c r="C121" s="236">
        <f>D121-B121</f>
        <v>7115.5999999999985</v>
      </c>
      <c r="D121" s="236">
        <f>SUM(D122:D125)</f>
        <v>21393.59</v>
      </c>
      <c r="E121" s="245">
        <f t="shared" si="20"/>
        <v>149.83614640436082</v>
      </c>
      <c r="G121" s="7"/>
    </row>
    <row r="122" spans="1:7" x14ac:dyDescent="0.25">
      <c r="A122" s="151" t="s">
        <v>95</v>
      </c>
      <c r="B122" s="160">
        <v>3318.07</v>
      </c>
      <c r="C122" s="160">
        <f>D122-B122</f>
        <v>6681.93</v>
      </c>
      <c r="D122" s="160">
        <v>10000</v>
      </c>
      <c r="E122" s="246">
        <f t="shared" si="20"/>
        <v>301.38001910749324</v>
      </c>
      <c r="G122" s="7"/>
    </row>
    <row r="123" spans="1:7" x14ac:dyDescent="0.25">
      <c r="A123" s="151" t="s">
        <v>97</v>
      </c>
      <c r="B123" s="160">
        <v>1327.23</v>
      </c>
      <c r="C123" s="160">
        <f t="shared" ref="C123:C125" si="22">D123-B123</f>
        <v>0</v>
      </c>
      <c r="D123" s="160">
        <v>1327.23</v>
      </c>
      <c r="E123" s="246">
        <f t="shared" ref="E123:E125" si="23">D123/B123*100</f>
        <v>100</v>
      </c>
      <c r="G123" s="7"/>
    </row>
    <row r="124" spans="1:7" ht="26.25" x14ac:dyDescent="0.25">
      <c r="A124" s="151" t="s">
        <v>98</v>
      </c>
      <c r="B124" s="160">
        <v>9566.33</v>
      </c>
      <c r="C124" s="160">
        <f t="shared" si="22"/>
        <v>433.67000000000007</v>
      </c>
      <c r="D124" s="160">
        <v>10000</v>
      </c>
      <c r="E124" s="246">
        <f t="shared" si="23"/>
        <v>104.53329542259154</v>
      </c>
      <c r="G124" s="7"/>
    </row>
    <row r="125" spans="1:7" x14ac:dyDescent="0.25">
      <c r="A125" s="151" t="s">
        <v>99</v>
      </c>
      <c r="B125" s="160">
        <v>66.36</v>
      </c>
      <c r="C125" s="160">
        <f t="shared" si="22"/>
        <v>0</v>
      </c>
      <c r="D125" s="160">
        <v>66.36</v>
      </c>
      <c r="E125" s="246">
        <f t="shared" si="23"/>
        <v>100</v>
      </c>
      <c r="G125" s="7"/>
    </row>
    <row r="126" spans="1:7" x14ac:dyDescent="0.25">
      <c r="A126" s="133" t="s">
        <v>147</v>
      </c>
      <c r="B126" s="181">
        <f t="shared" ref="B126:D128" si="24">B127</f>
        <v>1696500</v>
      </c>
      <c r="C126" s="181">
        <f t="shared" si="24"/>
        <v>133000</v>
      </c>
      <c r="D126" s="181">
        <f t="shared" si="24"/>
        <v>1829500</v>
      </c>
      <c r="E126" s="241">
        <f t="shared" ref="E126:E131" si="25">D126/B126*100</f>
        <v>107.83966990863543</v>
      </c>
      <c r="G126" s="7"/>
    </row>
    <row r="127" spans="1:7" x14ac:dyDescent="0.25">
      <c r="A127" s="228" t="s">
        <v>39</v>
      </c>
      <c r="B127" s="234">
        <f t="shared" si="24"/>
        <v>1696500</v>
      </c>
      <c r="C127" s="234">
        <f t="shared" si="24"/>
        <v>133000</v>
      </c>
      <c r="D127" s="234">
        <f t="shared" si="24"/>
        <v>1829500</v>
      </c>
      <c r="E127" s="242">
        <f t="shared" si="25"/>
        <v>107.83966990863543</v>
      </c>
      <c r="G127" s="7"/>
    </row>
    <row r="128" spans="1:7" x14ac:dyDescent="0.25">
      <c r="A128" s="135" t="s">
        <v>30</v>
      </c>
      <c r="B128" s="182">
        <f t="shared" si="24"/>
        <v>1696500</v>
      </c>
      <c r="C128" s="182">
        <f t="shared" si="24"/>
        <v>133000</v>
      </c>
      <c r="D128" s="182">
        <f t="shared" si="24"/>
        <v>1829500</v>
      </c>
      <c r="E128" s="243">
        <f t="shared" si="25"/>
        <v>107.83966990863543</v>
      </c>
      <c r="G128" s="7"/>
    </row>
    <row r="129" spans="1:7" ht="26.25" x14ac:dyDescent="0.25">
      <c r="A129" s="229" t="s">
        <v>40</v>
      </c>
      <c r="B129" s="235">
        <f>B130+B134+B137</f>
        <v>1696500</v>
      </c>
      <c r="C129" s="235">
        <f>C130+C134+C137</f>
        <v>133000</v>
      </c>
      <c r="D129" s="235">
        <f>D130+D134+D137</f>
        <v>1829500</v>
      </c>
      <c r="E129" s="244">
        <f t="shared" si="25"/>
        <v>107.83966990863543</v>
      </c>
      <c r="G129" s="7"/>
    </row>
    <row r="130" spans="1:7" x14ac:dyDescent="0.25">
      <c r="A130" s="230" t="s">
        <v>22</v>
      </c>
      <c r="B130" s="236">
        <f>SUM(B131:B133)</f>
        <v>1627000</v>
      </c>
      <c r="C130" s="236">
        <f>SUM(C131:C133)</f>
        <v>133000</v>
      </c>
      <c r="D130" s="236">
        <f>SUM(D131:D133)</f>
        <v>1760000</v>
      </c>
      <c r="E130" s="245">
        <f t="shared" si="25"/>
        <v>108.17455439459127</v>
      </c>
      <c r="G130" s="7"/>
    </row>
    <row r="131" spans="1:7" x14ac:dyDescent="0.25">
      <c r="A131" s="151" t="s">
        <v>92</v>
      </c>
      <c r="B131" s="160">
        <v>1350000</v>
      </c>
      <c r="C131" s="160">
        <f>D131-B131</f>
        <v>100000</v>
      </c>
      <c r="D131" s="160">
        <v>1450000</v>
      </c>
      <c r="E131" s="246">
        <f t="shared" si="25"/>
        <v>107.40740740740742</v>
      </c>
      <c r="G131" s="7"/>
    </row>
    <row r="132" spans="1:7" x14ac:dyDescent="0.25">
      <c r="A132" s="151" t="s">
        <v>93</v>
      </c>
      <c r="B132" s="160">
        <v>54000</v>
      </c>
      <c r="C132" s="160">
        <f t="shared" ref="C132:C133" si="26">D132-B132</f>
        <v>16000</v>
      </c>
      <c r="D132" s="160">
        <v>70000</v>
      </c>
      <c r="E132" s="246">
        <f t="shared" ref="E132:E133" si="27">D132/B132*100</f>
        <v>129.62962962962962</v>
      </c>
      <c r="G132" s="7"/>
    </row>
    <row r="133" spans="1:7" x14ac:dyDescent="0.25">
      <c r="A133" s="151" t="s">
        <v>94</v>
      </c>
      <c r="B133" s="160">
        <v>223000</v>
      </c>
      <c r="C133" s="160">
        <f t="shared" si="26"/>
        <v>17000</v>
      </c>
      <c r="D133" s="160">
        <v>240000</v>
      </c>
      <c r="E133" s="246">
        <f t="shared" si="27"/>
        <v>107.62331838565022</v>
      </c>
      <c r="G133" s="7"/>
    </row>
    <row r="134" spans="1:7" x14ac:dyDescent="0.25">
      <c r="A134" s="230" t="s">
        <v>19</v>
      </c>
      <c r="B134" s="236">
        <f>SUM(B135:B136)</f>
        <v>64700</v>
      </c>
      <c r="C134" s="236">
        <f>SUM(C135:C136)</f>
        <v>0</v>
      </c>
      <c r="D134" s="236">
        <f>SUM(D135:D136)</f>
        <v>64700</v>
      </c>
      <c r="E134" s="245">
        <f>D134/B134*100</f>
        <v>100</v>
      </c>
      <c r="G134" s="7"/>
    </row>
    <row r="135" spans="1:7" x14ac:dyDescent="0.25">
      <c r="A135" s="151" t="s">
        <v>97</v>
      </c>
      <c r="B135" s="160">
        <v>59000</v>
      </c>
      <c r="C135" s="160">
        <f>D135-B135</f>
        <v>0</v>
      </c>
      <c r="D135" s="160">
        <v>59000</v>
      </c>
      <c r="E135" s="246">
        <f>D135/B135*100</f>
        <v>100</v>
      </c>
      <c r="G135" s="7"/>
    </row>
    <row r="136" spans="1:7" x14ac:dyDescent="0.25">
      <c r="A136" s="151" t="s">
        <v>99</v>
      </c>
      <c r="B136" s="160">
        <v>5700</v>
      </c>
      <c r="C136" s="160">
        <f>D136-B136</f>
        <v>0</v>
      </c>
      <c r="D136" s="160">
        <v>5700</v>
      </c>
      <c r="E136" s="246">
        <f>D136/B136*100</f>
        <v>100</v>
      </c>
      <c r="G136" s="7"/>
    </row>
    <row r="137" spans="1:7" x14ac:dyDescent="0.25">
      <c r="A137" s="230" t="s">
        <v>20</v>
      </c>
      <c r="B137" s="236">
        <f>B138</f>
        <v>4800</v>
      </c>
      <c r="C137" s="236">
        <f>C138</f>
        <v>0</v>
      </c>
      <c r="D137" s="236">
        <f>D138</f>
        <v>4800</v>
      </c>
      <c r="E137" s="245">
        <f>D137/B137*100</f>
        <v>100</v>
      </c>
      <c r="G137" s="7"/>
    </row>
    <row r="138" spans="1:7" x14ac:dyDescent="0.25">
      <c r="A138" s="151" t="s">
        <v>100</v>
      </c>
      <c r="B138" s="160">
        <v>4800</v>
      </c>
      <c r="C138" s="160">
        <f>D138-B138</f>
        <v>0</v>
      </c>
      <c r="D138" s="160">
        <v>4800</v>
      </c>
      <c r="E138" s="246">
        <f>D138/B138*100</f>
        <v>100</v>
      </c>
      <c r="G138" s="7"/>
    </row>
  </sheetData>
  <mergeCells count="2">
    <mergeCell ref="A3:E3"/>
    <mergeCell ref="A4:E4"/>
  </mergeCells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OPĆI DIO - SAŽETAK</vt:lpstr>
      <vt:lpstr>PRIH. I RASH. PREMA EK.KLAS.</vt:lpstr>
      <vt:lpstr>PRIHODI I RASHODI PREMA IZVORU</vt:lpstr>
      <vt:lpstr>RAČUN PRIHODA I RASHODA PO FUNK</vt:lpstr>
      <vt:lpstr>RAČUN FINANCIRANJA</vt:lpstr>
      <vt:lpstr>POSEBNI 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Računovodstvo</dc:creator>
  <cp:lastModifiedBy>korisnik</cp:lastModifiedBy>
  <cp:lastPrinted>2023-09-01T10:37:04Z</cp:lastPrinted>
  <dcterms:created xsi:type="dcterms:W3CDTF">2022-09-14T10:30:45Z</dcterms:created>
  <dcterms:modified xsi:type="dcterms:W3CDTF">2023-09-04T07:34:01Z</dcterms:modified>
</cp:coreProperties>
</file>