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RAJKA\FINANC.PLAN\PLAN 2023\"/>
    </mc:Choice>
  </mc:AlternateContent>
  <bookViews>
    <workbookView xWindow="0" yWindow="0" windowWidth="28800" windowHeight="12330" firstSheet="1" activeTab="3"/>
  </bookViews>
  <sheets>
    <sheet name="OPĆI DIO - SAŽETAK" sheetId="7" r:id="rId1"/>
    <sheet name="PRIH. I RASH. PREMA EK.KLAS." sheetId="9" r:id="rId2"/>
    <sheet name="PRIHODI I RASHODI PREMA IZVORU" sheetId="2" r:id="rId3"/>
    <sheet name="RAČUN PRIHODA I RASHODA PO FUNK" sheetId="3" r:id="rId4"/>
    <sheet name="RAČUN FINANCIRANJA" sheetId="8" r:id="rId5"/>
    <sheet name="POSEBNI DIO" sheetId="4" r:id="rId6"/>
  </sheets>
  <calcPr calcId="191029"/>
</workbook>
</file>

<file path=xl/calcChain.xml><?xml version="1.0" encoding="utf-8"?>
<calcChain xmlns="http://schemas.openxmlformats.org/spreadsheetml/2006/main">
  <c r="G56" i="2" l="1"/>
  <c r="C26" i="9"/>
  <c r="B10" i="9"/>
  <c r="D10" i="9"/>
  <c r="M32" i="7"/>
  <c r="C17" i="3"/>
  <c r="C16" i="3"/>
  <c r="C14" i="3"/>
  <c r="D15" i="3"/>
  <c r="B15" i="3"/>
  <c r="E17" i="3"/>
  <c r="E16" i="3"/>
  <c r="D12" i="3"/>
  <c r="B12" i="3"/>
  <c r="B11" i="3" s="1"/>
  <c r="B10" i="3" s="1"/>
  <c r="B9" i="3" s="1"/>
  <c r="E14" i="3"/>
  <c r="E13" i="3"/>
  <c r="C13" i="3"/>
  <c r="D24" i="9"/>
  <c r="B24" i="9"/>
  <c r="E26" i="9"/>
  <c r="E27" i="9"/>
  <c r="E25" i="9"/>
  <c r="C27" i="9"/>
  <c r="C25" i="9"/>
  <c r="E20" i="9"/>
  <c r="E21" i="9"/>
  <c r="E22" i="9"/>
  <c r="E23" i="9"/>
  <c r="E19" i="9"/>
  <c r="D18" i="9"/>
  <c r="B18" i="9"/>
  <c r="E18" i="9" s="1"/>
  <c r="C20" i="9"/>
  <c r="C21" i="9"/>
  <c r="C22" i="9"/>
  <c r="C23" i="9"/>
  <c r="C19" i="9"/>
  <c r="E31" i="9"/>
  <c r="C31" i="9"/>
  <c r="C34" i="9"/>
  <c r="E34" i="9"/>
  <c r="E16" i="9"/>
  <c r="C16" i="9"/>
  <c r="C12" i="9"/>
  <c r="C13" i="9"/>
  <c r="C14" i="9"/>
  <c r="E12" i="9"/>
  <c r="E13" i="9"/>
  <c r="E14" i="9"/>
  <c r="E11" i="9"/>
  <c r="C11" i="9"/>
  <c r="C15" i="3" l="1"/>
  <c r="C24" i="9"/>
  <c r="C18" i="9"/>
  <c r="C10" i="9"/>
  <c r="D28" i="9"/>
  <c r="D39" i="9" s="1"/>
  <c r="B28" i="9"/>
  <c r="E12" i="3"/>
  <c r="C12" i="3"/>
  <c r="E10" i="9"/>
  <c r="D11" i="3"/>
  <c r="E15" i="3"/>
  <c r="E24" i="9"/>
  <c r="M17" i="7"/>
  <c r="M16" i="7"/>
  <c r="L12" i="7"/>
  <c r="J12" i="7"/>
  <c r="H50" i="2"/>
  <c r="F50" i="2"/>
  <c r="H33" i="2"/>
  <c r="F33" i="2"/>
  <c r="I51" i="2"/>
  <c r="H20" i="2"/>
  <c r="F20" i="2"/>
  <c r="I9" i="2"/>
  <c r="F69" i="4"/>
  <c r="F63" i="4"/>
  <c r="F62" i="4"/>
  <c r="D67" i="4"/>
  <c r="D68" i="4"/>
  <c r="D69" i="4"/>
  <c r="D66" i="4"/>
  <c r="D63" i="4"/>
  <c r="D62" i="4"/>
  <c r="E61" i="4"/>
  <c r="E65" i="4"/>
  <c r="C65" i="4"/>
  <c r="C61" i="4"/>
  <c r="C59" i="4" s="1"/>
  <c r="D79" i="4"/>
  <c r="D80" i="4"/>
  <c r="D78" i="4"/>
  <c r="E77" i="4"/>
  <c r="D31" i="4"/>
  <c r="D13" i="4"/>
  <c r="D14" i="4"/>
  <c r="F57" i="4"/>
  <c r="F54" i="4"/>
  <c r="F55" i="4"/>
  <c r="F53" i="4"/>
  <c r="D54" i="4"/>
  <c r="D55" i="4"/>
  <c r="D56" i="4"/>
  <c r="D53" i="4"/>
  <c r="D57" i="4"/>
  <c r="D58" i="4"/>
  <c r="D39" i="4"/>
  <c r="E38" i="4"/>
  <c r="C38" i="4"/>
  <c r="F36" i="4"/>
  <c r="E35" i="4"/>
  <c r="D28" i="4"/>
  <c r="D29" i="4"/>
  <c r="D27" i="4"/>
  <c r="C9" i="4"/>
  <c r="C21" i="4"/>
  <c r="D18" i="4"/>
  <c r="C11" i="3" l="1"/>
  <c r="C10" i="3" s="1"/>
  <c r="C9" i="3" s="1"/>
  <c r="C28" i="9"/>
  <c r="D65" i="4"/>
  <c r="D59" i="4" s="1"/>
  <c r="D26" i="4"/>
  <c r="I20" i="2"/>
  <c r="I50" i="2"/>
  <c r="I33" i="2"/>
  <c r="E28" i="9"/>
  <c r="D61" i="4"/>
  <c r="E59" i="4"/>
  <c r="F59" i="4" s="1"/>
  <c r="D38" i="4"/>
  <c r="D77" i="4"/>
  <c r="E34" i="4"/>
  <c r="E33" i="4"/>
  <c r="E11" i="3"/>
  <c r="E10" i="3" s="1"/>
  <c r="D10" i="3"/>
  <c r="D9" i="3" s="1"/>
  <c r="C35" i="4"/>
  <c r="C33" i="4" s="1"/>
  <c r="C24" i="4"/>
  <c r="C23" i="4" s="1"/>
  <c r="F33" i="4" l="1"/>
  <c r="F35" i="4"/>
  <c r="L15" i="7"/>
  <c r="K16" i="7"/>
  <c r="K17" i="7"/>
  <c r="C72" i="4" l="1"/>
  <c r="C71" i="4" s="1"/>
  <c r="C70" i="4" s="1"/>
  <c r="F68" i="4" l="1"/>
  <c r="F79" i="4"/>
  <c r="C60" i="4"/>
  <c r="E60" i="4"/>
  <c r="F80" i="4"/>
  <c r="F78" i="4"/>
  <c r="E64" i="4"/>
  <c r="F73" i="4"/>
  <c r="F67" i="4"/>
  <c r="D73" i="4"/>
  <c r="D72" i="4" s="1"/>
  <c r="D71" i="4" s="1"/>
  <c r="D70" i="4" s="1"/>
  <c r="F66" i="4"/>
  <c r="E72" i="4"/>
  <c r="F49" i="4"/>
  <c r="F48" i="4"/>
  <c r="E43" i="4"/>
  <c r="E42" i="4" s="1"/>
  <c r="C34" i="4"/>
  <c r="F34" i="4" s="1"/>
  <c r="F40" i="4"/>
  <c r="D35" i="4"/>
  <c r="D36" i="4"/>
  <c r="D30" i="4"/>
  <c r="E30" i="4"/>
  <c r="F30" i="4" s="1"/>
  <c r="C26" i="4"/>
  <c r="D34" i="4" l="1"/>
  <c r="F64" i="4"/>
  <c r="D64" i="4"/>
  <c r="F60" i="4"/>
  <c r="D60" i="4"/>
  <c r="E37" i="4"/>
  <c r="C52" i="4"/>
  <c r="E47" i="4"/>
  <c r="E46" i="4" s="1"/>
  <c r="F46" i="4" s="1"/>
  <c r="F28" i="4"/>
  <c r="F65" i="4"/>
  <c r="F61" i="4"/>
  <c r="F44" i="4"/>
  <c r="E26" i="4"/>
  <c r="F26" i="4" s="1"/>
  <c r="F29" i="4"/>
  <c r="E76" i="4"/>
  <c r="D76" i="4" s="1"/>
  <c r="F77" i="4"/>
  <c r="F27" i="4"/>
  <c r="D44" i="4"/>
  <c r="E52" i="4"/>
  <c r="F72" i="4"/>
  <c r="E71" i="4"/>
  <c r="D40" i="4"/>
  <c r="E41" i="4"/>
  <c r="C43" i="4"/>
  <c r="F31" i="4"/>
  <c r="F39" i="4"/>
  <c r="F22" i="4"/>
  <c r="F21" i="4"/>
  <c r="F20" i="4"/>
  <c r="F19" i="4"/>
  <c r="D22" i="4"/>
  <c r="D21" i="4"/>
  <c r="D20" i="4"/>
  <c r="D19" i="4"/>
  <c r="H8" i="8"/>
  <c r="D12" i="4" l="1"/>
  <c r="E45" i="4"/>
  <c r="F45" i="4" s="1"/>
  <c r="F38" i="4"/>
  <c r="F47" i="4"/>
  <c r="D37" i="4"/>
  <c r="D33" i="4" s="1"/>
  <c r="F37" i="4"/>
  <c r="E25" i="4"/>
  <c r="E12" i="4"/>
  <c r="E11" i="4" s="1"/>
  <c r="D11" i="4" s="1"/>
  <c r="D10" i="4" s="1"/>
  <c r="D52" i="4"/>
  <c r="D51" i="4" s="1"/>
  <c r="F13" i="4"/>
  <c r="C12" i="4"/>
  <c r="E75" i="4"/>
  <c r="D75" i="4" s="1"/>
  <c r="F76" i="4"/>
  <c r="F52" i="4"/>
  <c r="E51" i="4"/>
  <c r="F18" i="4"/>
  <c r="E70" i="4"/>
  <c r="F71" i="4"/>
  <c r="F14" i="4"/>
  <c r="E17" i="4"/>
  <c r="D17" i="4" s="1"/>
  <c r="C42" i="4"/>
  <c r="D43" i="4"/>
  <c r="F43" i="4"/>
  <c r="E37" i="9"/>
  <c r="C37" i="9"/>
  <c r="B15" i="9"/>
  <c r="B17" i="9" s="1"/>
  <c r="D33" i="9"/>
  <c r="B33" i="9"/>
  <c r="B35" i="9" s="1"/>
  <c r="D30" i="9"/>
  <c r="B30" i="9"/>
  <c r="B32" i="9" s="1"/>
  <c r="D32" i="9" l="1"/>
  <c r="C33" i="9"/>
  <c r="E33" i="9"/>
  <c r="B38" i="9"/>
  <c r="E30" i="9"/>
  <c r="C30" i="9"/>
  <c r="E24" i="4"/>
  <c r="D24" i="4" s="1"/>
  <c r="D25" i="4"/>
  <c r="C35" i="9"/>
  <c r="C39" i="9" s="1"/>
  <c r="B39" i="9"/>
  <c r="E39" i="9" s="1"/>
  <c r="F70" i="4"/>
  <c r="F25" i="4"/>
  <c r="E10" i="4"/>
  <c r="E50" i="4"/>
  <c r="F51" i="4"/>
  <c r="F12" i="4"/>
  <c r="E74" i="4"/>
  <c r="F75" i="4"/>
  <c r="E16" i="4"/>
  <c r="D16" i="4" s="1"/>
  <c r="F17" i="4"/>
  <c r="C41" i="4"/>
  <c r="C32" i="4" s="1"/>
  <c r="C8" i="4" s="1"/>
  <c r="D42" i="4"/>
  <c r="F42" i="4"/>
  <c r="F11" i="4"/>
  <c r="I61" i="2"/>
  <c r="G51" i="2"/>
  <c r="G40" i="2"/>
  <c r="I42" i="2"/>
  <c r="I48" i="2"/>
  <c r="I49" i="2"/>
  <c r="M25" i="7"/>
  <c r="M24" i="7"/>
  <c r="I22" i="2"/>
  <c r="I23" i="2"/>
  <c r="I24" i="2"/>
  <c r="I25" i="2"/>
  <c r="I26" i="2"/>
  <c r="I27" i="2"/>
  <c r="I21" i="2"/>
  <c r="I19" i="2"/>
  <c r="F18" i="2"/>
  <c r="H7" i="2"/>
  <c r="F7" i="2"/>
  <c r="G8" i="2"/>
  <c r="G9" i="2"/>
  <c r="L18" i="7"/>
  <c r="E23" i="4" l="1"/>
  <c r="F23" i="4" s="1"/>
  <c r="F24" i="4"/>
  <c r="F50" i="4"/>
  <c r="D50" i="4"/>
  <c r="E32" i="4"/>
  <c r="F32" i="4" s="1"/>
  <c r="F74" i="4"/>
  <c r="D74" i="4"/>
  <c r="C32" i="9"/>
  <c r="E32" i="9"/>
  <c r="I7" i="2"/>
  <c r="F16" i="4"/>
  <c r="E15" i="4"/>
  <c r="E9" i="4" s="1"/>
  <c r="E8" i="4" s="1"/>
  <c r="F41" i="4"/>
  <c r="D41" i="4"/>
  <c r="F10" i="4"/>
  <c r="G49" i="2"/>
  <c r="D23" i="4" l="1"/>
  <c r="D32" i="4"/>
  <c r="D15" i="4"/>
  <c r="D9" i="4" s="1"/>
  <c r="F15" i="4"/>
  <c r="F9" i="4"/>
  <c r="D8" i="4" l="1"/>
  <c r="F8" i="4"/>
  <c r="E9" i="3"/>
  <c r="G17" i="2"/>
  <c r="G16" i="2" s="1"/>
  <c r="G22" i="2"/>
  <c r="G53" i="2"/>
  <c r="G54" i="2"/>
  <c r="G55" i="2"/>
  <c r="G57" i="2"/>
  <c r="G58" i="2"/>
  <c r="G59" i="2"/>
  <c r="G52" i="2"/>
  <c r="G42" i="2"/>
  <c r="G35" i="2"/>
  <c r="G36" i="2"/>
  <c r="G37" i="2"/>
  <c r="G38" i="2"/>
  <c r="G39" i="2"/>
  <c r="G41" i="2"/>
  <c r="G43" i="2"/>
  <c r="G44" i="2"/>
  <c r="G45" i="2"/>
  <c r="G46" i="2"/>
  <c r="G47" i="2"/>
  <c r="G48" i="2"/>
  <c r="G34" i="2"/>
  <c r="H60" i="2"/>
  <c r="H62" i="2" s="1"/>
  <c r="G61" i="2"/>
  <c r="G60" i="2" s="1"/>
  <c r="I54" i="2"/>
  <c r="I55" i="2"/>
  <c r="I56" i="2"/>
  <c r="I57" i="2"/>
  <c r="I58" i="2"/>
  <c r="I53" i="2"/>
  <c r="I35" i="2"/>
  <c r="I36" i="2"/>
  <c r="I37" i="2"/>
  <c r="I38" i="2"/>
  <c r="I39" i="2"/>
  <c r="I40" i="2"/>
  <c r="I41" i="2"/>
  <c r="I43" i="2"/>
  <c r="I44" i="2"/>
  <c r="I45" i="2"/>
  <c r="I46" i="2"/>
  <c r="I47" i="2"/>
  <c r="I34" i="2"/>
  <c r="F60" i="2"/>
  <c r="F62" i="2" s="1"/>
  <c r="G23" i="2"/>
  <c r="G24" i="2"/>
  <c r="G25" i="2"/>
  <c r="G26" i="2"/>
  <c r="G27" i="2"/>
  <c r="G21" i="2"/>
  <c r="H18" i="2"/>
  <c r="G19" i="2"/>
  <c r="G18" i="2" s="1"/>
  <c r="I10" i="2"/>
  <c r="I11" i="2"/>
  <c r="I12" i="2"/>
  <c r="I13" i="2"/>
  <c r="I14" i="2"/>
  <c r="I15" i="2"/>
  <c r="I8" i="2"/>
  <c r="G10" i="2"/>
  <c r="G11" i="2"/>
  <c r="G12" i="2"/>
  <c r="G13" i="2"/>
  <c r="G14" i="2"/>
  <c r="G15" i="2"/>
  <c r="K32" i="7"/>
  <c r="M14" i="7"/>
  <c r="K14" i="7"/>
  <c r="K13" i="7"/>
  <c r="K25" i="7"/>
  <c r="K24" i="7"/>
  <c r="J15" i="7"/>
  <c r="M15" i="7" s="1"/>
  <c r="F16" i="2"/>
  <c r="F28" i="2" s="1"/>
  <c r="H16" i="2"/>
  <c r="G50" i="2" l="1"/>
  <c r="I18" i="2"/>
  <c r="H28" i="2"/>
  <c r="I28" i="2" s="1"/>
  <c r="G20" i="2"/>
  <c r="G33" i="2"/>
  <c r="G62" i="2" s="1"/>
  <c r="I62" i="2"/>
  <c r="K15" i="7"/>
  <c r="G7" i="2"/>
  <c r="G28" i="2" s="1"/>
  <c r="I60" i="2"/>
  <c r="J18" i="7"/>
  <c r="M12" i="7"/>
  <c r="K12" i="7"/>
  <c r="M13" i="7"/>
  <c r="L35" i="7" l="1"/>
  <c r="M18" i="7"/>
  <c r="K18" i="7"/>
  <c r="K35" i="7" s="1"/>
  <c r="D15" i="9"/>
  <c r="C15" i="9" l="1"/>
  <c r="C17" i="9" s="1"/>
  <c r="C38" i="9" s="1"/>
  <c r="D17" i="9"/>
  <c r="E15" i="9"/>
  <c r="D38" i="9" l="1"/>
  <c r="E38" i="9" s="1"/>
  <c r="E17" i="9"/>
</calcChain>
</file>

<file path=xl/sharedStrings.xml><?xml version="1.0" encoding="utf-8"?>
<sst xmlns="http://schemas.openxmlformats.org/spreadsheetml/2006/main" count="288" uniqueCount="134">
  <si>
    <t>I. OPĆI DIO</t>
  </si>
  <si>
    <t xml:space="preserve">OPĆI DIO </t>
  </si>
  <si>
    <t>A. RAČUN PRIHODA I RASHODA</t>
  </si>
  <si>
    <t>PRIHODI POSLOVANJA</t>
  </si>
  <si>
    <t>Oznaka</t>
  </si>
  <si>
    <t>SVEUKUPNO</t>
  </si>
  <si>
    <t>67 Prihodi iz nadležnog proračuna i od HZZO-a temeljem ugovornih obveza</t>
  </si>
  <si>
    <t>RAZRED</t>
  </si>
  <si>
    <t>IZVOR</t>
  </si>
  <si>
    <t>01</t>
  </si>
  <si>
    <t>05</t>
  </si>
  <si>
    <t>66 Prihodi od prodaje proizvoda i robe te pruženih usluga i prihodi od donacija te povrati po protestiranim jamstvima</t>
  </si>
  <si>
    <t>SKUPINA</t>
  </si>
  <si>
    <t>67</t>
  </si>
  <si>
    <t>65 Prihodi od upravnih i administrativnih pristojbi, pristojbi po posebnim propisima i naknada</t>
  </si>
  <si>
    <t>63 Pomoći iz inozemstva i od subjekata unutar općeg proračuna</t>
  </si>
  <si>
    <t>72 Prihodi od prodaje proizvedene dugotrajne imovine</t>
  </si>
  <si>
    <t>PRIHODI OD PRODAJE NEFINANCIJSKE IMOVINE</t>
  </si>
  <si>
    <t>RASHODI POSLOVANJA</t>
  </si>
  <si>
    <t>32 Materijalni rashodi</t>
  </si>
  <si>
    <t>34 Financijski rashodi</t>
  </si>
  <si>
    <t>42 Rashodi za nabavu proizvedene dugotrajne imovine</t>
  </si>
  <si>
    <t>31 Rashodi za zaposlene</t>
  </si>
  <si>
    <t>03</t>
  </si>
  <si>
    <t>432</t>
  </si>
  <si>
    <t>503</t>
  </si>
  <si>
    <t>512</t>
  </si>
  <si>
    <t>45 Rashodi za dodatna ulaganja na nefinancijskoj imovini</t>
  </si>
  <si>
    <t>611</t>
  </si>
  <si>
    <t>RASHODI PREMA FUNKCIJSKOJ KLASIFIKACIJI</t>
  </si>
  <si>
    <t>0922 Više srednjoškolsko obrazovanje</t>
  </si>
  <si>
    <t>0960 Dodatne usluge u obrazovanju</t>
  </si>
  <si>
    <t>II POSEBNI DIO</t>
  </si>
  <si>
    <t>125 Program javnih potreba iznad standarda - vlastiti prihodi</t>
  </si>
  <si>
    <t>A100042 Javne potrebe iznad standarda-vlastiti prihodi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</si>
  <si>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</si>
  <si>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</si>
  <si>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</si>
  <si>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</si>
  <si>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A200201 MZOS- Plaće SŠ</t>
  </si>
  <si>
    <t>512 Pomoći iz državnog proračuna - plaće MZOS</t>
  </si>
  <si>
    <t>Izdaci za otplatu glavnice primljenih kredita i zajmova</t>
  </si>
  <si>
    <t>FINANCIJSKI PLAN PRORAČUNSKOG KORISNIKA JEDINICE LOKALNE I PODRUČNE (REGIONALNE) SAMOUPRAVE 
ZA 2023. I PROJEKCIJA ZA 2024. I 2025. GODINU</t>
  </si>
  <si>
    <t>A) SAŽETAK RAČUNA PRIHODA I RASHODA</t>
  </si>
  <si>
    <t>PRIHODI UKUPNO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</si>
  <si>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</si>
  <si>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</si>
  <si>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</si>
  <si>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</si>
  <si>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</si>
  <si>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</si>
  <si>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</si>
  <si>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</si>
  <si>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VIŠAK / MANJAK + NETO FINANCIRANJE</t>
  </si>
  <si>
    <t>B. RAČUN FINANCIRANJA</t>
  </si>
  <si>
    <t>Razred</t>
  </si>
  <si>
    <t>Skupina</t>
  </si>
  <si>
    <t>Izvor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</si>
  <si>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</si>
  <si>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</si>
  <si>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</si>
  <si>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</si>
  <si>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</si>
  <si>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 xml:space="preserve">Plan za 2023. </t>
  </si>
  <si>
    <t>Povećanje/ smanjenje</t>
  </si>
  <si>
    <t>Indeks%</t>
  </si>
  <si>
    <t>UKUPAN DONOS VIŠKA / MANJKA IZ PRETHODNE GODINE</t>
  </si>
  <si>
    <t>08</t>
  </si>
  <si>
    <t>VLASTITI IZVORI</t>
  </si>
  <si>
    <t>Rezultat poslovanja</t>
  </si>
  <si>
    <t>511</t>
  </si>
  <si>
    <t>41 Rashodi za nabavu neproizvedene dugotrajne imovine</t>
  </si>
  <si>
    <t>SVEUKUPNO:</t>
  </si>
  <si>
    <t>SVEUKUPNI RASHODI:</t>
  </si>
  <si>
    <t>36 Pomoći dane u inozemstvo i unutar općeg proračuna</t>
  </si>
  <si>
    <t>A100171A Javne potrebe iznad standarda - projekti EU-a - korisnici</t>
  </si>
  <si>
    <t>C) PRENESENI VIŠAK ILI PRENESENI MANJAK</t>
  </si>
  <si>
    <t>Ostali rashodi</t>
  </si>
  <si>
    <t>38 Ostali rashodi</t>
  </si>
  <si>
    <t>63 Fondovi EU-a - korisnici</t>
  </si>
  <si>
    <t>Rebalans 2023. godine (drugi)</t>
  </si>
  <si>
    <t>I OPĆI DIO</t>
  </si>
  <si>
    <t>A) RAČUN PRIHODA I RASHODA</t>
  </si>
  <si>
    <t>6 Prihodi poslovanja</t>
  </si>
  <si>
    <t>7 Prihodi od prodaje nefinancijske imovine</t>
  </si>
  <si>
    <t>SVEUKUPNO PRIHODI</t>
  </si>
  <si>
    <t>3 Rashodi poslovanja</t>
  </si>
  <si>
    <t>4 Rashodi za nabavu nefinancijske imovine</t>
  </si>
  <si>
    <t>SVEUKUPNO RASHODI</t>
  </si>
  <si>
    <t>8 Primici od financijske imovine i zaduživanja</t>
  </si>
  <si>
    <t>84 Primici od zaduživanja</t>
  </si>
  <si>
    <t>SVEUKUPNO PRIMICI</t>
  </si>
  <si>
    <t>5 Izdaci za financijsku imovinu i otplate zajmova</t>
  </si>
  <si>
    <t>54 Izdaci za otplatu glavnice primljenih kredita i zajmova</t>
  </si>
  <si>
    <t>SVEUKUPNO IZDACI</t>
  </si>
  <si>
    <t>C. VIŠAK PRIHODA PRENESENI</t>
  </si>
  <si>
    <t>9 VIŠAK PRIHODA PRENESENI</t>
  </si>
  <si>
    <t>UKUPNI RASHODI I IZDACI</t>
  </si>
  <si>
    <t>UKUPNI PRIHODI, PRIMICI I PRENESENI VIŠAK PRIHODA</t>
  </si>
  <si>
    <t>SVEUKUPNO RASHODI I IZDACI</t>
  </si>
  <si>
    <t>8-30 GLAZBENA ŠKOLA KARLOVAC</t>
  </si>
  <si>
    <t>09 OBRAZOVANJE</t>
  </si>
  <si>
    <t>Plan za 2023.</t>
  </si>
  <si>
    <t>Povećanje/smanjenje</t>
  </si>
  <si>
    <t xml:space="preserve">B) RAČUN FINANCIRANJA </t>
  </si>
  <si>
    <t>123 Zakonski standard javnih ustanova SŠ</t>
  </si>
  <si>
    <t>A100037 Odgojnoobrazovno, administrativno i tehničko osoblje</t>
  </si>
  <si>
    <t>05 Pomoći</t>
  </si>
  <si>
    <t>A100037A Odgojnoobrazovno, administrativno i tehničko osoblje - POSEBNI DIO</t>
  </si>
  <si>
    <t>A100038 Operativni plan TIO - SŠ</t>
  </si>
  <si>
    <t>03 Vlastiti prihodi</t>
  </si>
  <si>
    <t>08 Namjenski primici od zaduživanja</t>
  </si>
  <si>
    <t>141 Javne potrebe iznad zakonskog standarda SŠ</t>
  </si>
  <si>
    <t>A100078 Županijske javne potrebe SŠ</t>
  </si>
  <si>
    <t>01 Opći prihodi i primici</t>
  </si>
  <si>
    <t>711 Prihodi od nefinancijske imovine i nadoknade štete s osnova osiguranja</t>
  </si>
  <si>
    <t>611 Donacije</t>
  </si>
  <si>
    <t>432 PRIHODI ZA POSEBNE NAMJENE - korisnici</t>
  </si>
  <si>
    <t>503 POMOĆI IZ NENADLEŽNIH PRORAČUNA - KORISNICI</t>
  </si>
  <si>
    <t>511 FONDOVI EU-a KORISNICI</t>
  </si>
  <si>
    <t>201 MZOS- Plaće SŠ</t>
  </si>
  <si>
    <t>RASHODI RAZVRSTANI U RAZREDE I SKUPINE PREMA PROGRAMIMA I AKTIVNOSTIMA, FUNKCIJSKOJ KLASIFIKACIJI I IZVORU</t>
  </si>
  <si>
    <t>Smanjenje/ povećanje</t>
  </si>
  <si>
    <t>Indeks %</t>
  </si>
  <si>
    <t>PRIHODI I RASHODI PREMA EKONOMSKOJ KLASIFIKACIJI</t>
  </si>
  <si>
    <t>A. RAČUN PRIHODA I RASHODA PREMA IZVORIMA</t>
  </si>
  <si>
    <t xml:space="preserve"> RAČUN FINANCIRANJA PO IZVORIMA</t>
  </si>
  <si>
    <t>Rebalans 2023. godine (treći)</t>
  </si>
  <si>
    <t>092 Srednjojškolsko obrazovanje</t>
  </si>
  <si>
    <t>096 Dodatne uslug u obrazovanju</t>
  </si>
  <si>
    <t>5 (4/2*100)</t>
  </si>
  <si>
    <t>8 (7/5*100)</t>
  </si>
  <si>
    <t>8 (7/5*100</t>
  </si>
  <si>
    <t>5 (4/2*100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</si>
</sst>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Verdana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rgb="FF8B4513"/>
      <name val="Arial"/>
      <family val="2"/>
    </font>
    <font>
      <b/>
      <sz val="10"/>
      <color rgb="FFFF0000"/>
      <name val="Arial"/>
      <family val="2"/>
      <charset val="238"/>
    </font>
    <font>
      <b/>
      <sz val="9"/>
      <color rgb="FFFF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19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4" fontId="0" fillId="0" borderId="0" xfId="0" applyNumberFormat="1"/>
    <xf numFmtId="0" fontId="24" fillId="40" borderId="10" xfId="0" applyFont="1" applyFill="1" applyBorder="1" applyAlignment="1">
      <alignment horizontal="center" vertical="center" wrapText="1"/>
    </xf>
    <xf numFmtId="0" fontId="26" fillId="35" borderId="13" xfId="0" applyFont="1" applyFill="1" applyBorder="1" applyAlignment="1">
      <alignment vertical="center"/>
    </xf>
    <xf numFmtId="4" fontId="24" fillId="0" borderId="10" xfId="0" applyNumberFormat="1" applyFont="1" applyBorder="1" applyAlignment="1">
      <alignment horizontal="right"/>
    </xf>
    <xf numFmtId="0" fontId="25" fillId="35" borderId="12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0" fontId="24" fillId="0" borderId="0" xfId="0" quotePrefix="1" applyFont="1" applyAlignment="1">
      <alignment horizontal="center" vertical="center" wrapText="1"/>
    </xf>
    <xf numFmtId="4" fontId="24" fillId="36" borderId="12" xfId="0" quotePrefix="1" applyNumberFormat="1" applyFont="1" applyFill="1" applyBorder="1" applyAlignment="1">
      <alignment horizontal="right"/>
    </xf>
    <xf numFmtId="0" fontId="25" fillId="0" borderId="0" xfId="0" quotePrefix="1" applyFont="1" applyAlignment="1">
      <alignment horizontal="left" wrapText="1"/>
    </xf>
    <xf numFmtId="0" fontId="26" fillId="0" borderId="0" xfId="0" applyFont="1" applyAlignment="1">
      <alignment wrapText="1"/>
    </xf>
    <xf numFmtId="3" fontId="24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0" fontId="29" fillId="0" borderId="0" xfId="0" applyFont="1"/>
    <xf numFmtId="0" fontId="25" fillId="37" borderId="10" xfId="0" applyFont="1" applyFill="1" applyBorder="1" applyAlignment="1">
      <alignment horizontal="left" wrapText="1" indent="1"/>
    </xf>
    <xf numFmtId="4" fontId="24" fillId="36" borderId="10" xfId="0" quotePrefix="1" applyNumberFormat="1" applyFont="1" applyFill="1" applyBorder="1" applyAlignment="1">
      <alignment horizontal="right"/>
    </xf>
    <xf numFmtId="4" fontId="25" fillId="37" borderId="14" xfId="0" applyNumberFormat="1" applyFont="1" applyFill="1" applyBorder="1" applyAlignment="1">
      <alignment horizontal="right" wrapText="1" indent="1"/>
    </xf>
    <xf numFmtId="4" fontId="25" fillId="35" borderId="10" xfId="0" applyNumberFormat="1" applyFont="1" applyFill="1" applyBorder="1" applyAlignment="1">
      <alignment horizontal="right"/>
    </xf>
    <xf numFmtId="4" fontId="25" fillId="0" borderId="10" xfId="0" applyNumberFormat="1" applyFont="1" applyBorder="1" applyAlignment="1">
      <alignment horizontal="right"/>
    </xf>
    <xf numFmtId="0" fontId="26" fillId="0" borderId="10" xfId="0" applyFont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 wrapText="1" indent="1"/>
    </xf>
    <xf numFmtId="4" fontId="26" fillId="33" borderId="14" xfId="0" applyNumberFormat="1" applyFont="1" applyFill="1" applyBorder="1" applyAlignment="1">
      <alignment wrapText="1"/>
    </xf>
    <xf numFmtId="49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6" fillId="33" borderId="10" xfId="0" applyFont="1" applyFill="1" applyBorder="1" applyAlignment="1">
      <alignment horizontal="left" wrapText="1" indent="1"/>
    </xf>
    <xf numFmtId="4" fontId="26" fillId="33" borderId="14" xfId="0" applyNumberFormat="1" applyFont="1" applyFill="1" applyBorder="1" applyAlignment="1">
      <alignment horizontal="right" wrapText="1" indent="1"/>
    </xf>
    <xf numFmtId="4" fontId="25" fillId="39" borderId="14" xfId="0" applyNumberFormat="1" applyFont="1" applyFill="1" applyBorder="1" applyAlignment="1">
      <alignment horizontal="right" wrapText="1" indent="1"/>
    </xf>
    <xf numFmtId="49" fontId="26" fillId="34" borderId="10" xfId="0" applyNumberFormat="1" applyFont="1" applyFill="1" applyBorder="1" applyAlignment="1">
      <alignment horizontal="left"/>
    </xf>
    <xf numFmtId="0" fontId="26" fillId="34" borderId="10" xfId="0" applyFont="1" applyFill="1" applyBorder="1"/>
    <xf numFmtId="0" fontId="26" fillId="34" borderId="10" xfId="0" applyFont="1" applyFill="1" applyBorder="1" applyAlignment="1">
      <alignment horizontal="left" wrapText="1" indent="1"/>
    </xf>
    <xf numFmtId="4" fontId="26" fillId="34" borderId="14" xfId="0" applyNumberFormat="1" applyFont="1" applyFill="1" applyBorder="1" applyAlignment="1">
      <alignment horizontal="right" wrapText="1" indent="1"/>
    </xf>
    <xf numFmtId="0" fontId="26" fillId="34" borderId="10" xfId="0" applyFont="1" applyFill="1" applyBorder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10" xfId="0" applyFont="1" applyBorder="1" applyAlignment="1">
      <alignment horizontal="center"/>
    </xf>
    <xf numFmtId="49" fontId="26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top"/>
    </xf>
    <xf numFmtId="49" fontId="26" fillId="0" borderId="10" xfId="0" applyNumberFormat="1" applyFont="1" applyBorder="1" applyAlignment="1">
      <alignment horizontal="center" vertical="top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vertical="top"/>
    </xf>
    <xf numFmtId="0" fontId="34" fillId="34" borderId="10" xfId="0" applyFont="1" applyFill="1" applyBorder="1" applyAlignment="1">
      <alignment horizontal="center" vertical="top" wrapText="1"/>
    </xf>
    <xf numFmtId="49" fontId="34" fillId="34" borderId="10" xfId="0" applyNumberFormat="1" applyFont="1" applyFill="1" applyBorder="1" applyAlignment="1">
      <alignment horizontal="center" vertical="top" wrapText="1"/>
    </xf>
    <xf numFmtId="0" fontId="32" fillId="0" borderId="0" xfId="0" applyFont="1"/>
    <xf numFmtId="0" fontId="35" fillId="0" borderId="0" xfId="0" applyFont="1" applyAlignment="1">
      <alignment horizontal="left" indent="1"/>
    </xf>
    <xf numFmtId="0" fontId="37" fillId="43" borderId="18" xfId="0" applyFont="1" applyFill="1" applyBorder="1" applyAlignment="1">
      <alignment horizontal="left" wrapText="1" indent="1"/>
    </xf>
    <xf numFmtId="0" fontId="37" fillId="43" borderId="21" xfId="0" applyFont="1" applyFill="1" applyBorder="1" applyAlignment="1">
      <alignment horizontal="left" wrapText="1" indent="1"/>
    </xf>
    <xf numFmtId="4" fontId="40" fillId="39" borderId="18" xfId="0" applyNumberFormat="1" applyFont="1" applyFill="1" applyBorder="1" applyAlignment="1">
      <alignment horizontal="left" wrapText="1" indent="1"/>
    </xf>
    <xf numFmtId="0" fontId="40" fillId="44" borderId="18" xfId="0" applyFont="1" applyFill="1" applyBorder="1" applyAlignment="1">
      <alignment horizontal="left" wrapText="1" indent="1"/>
    </xf>
    <xf numFmtId="0" fontId="37" fillId="40" borderId="18" xfId="0" applyFont="1" applyFill="1" applyBorder="1" applyAlignment="1">
      <alignment horizontal="left" wrapText="1" indent="1"/>
    </xf>
    <xf numFmtId="0" fontId="39" fillId="40" borderId="19" xfId="0" applyFont="1" applyFill="1" applyBorder="1" applyAlignment="1">
      <alignment horizontal="left" indent="1"/>
    </xf>
    <xf numFmtId="0" fontId="38" fillId="37" borderId="18" xfId="0" applyFont="1" applyFill="1" applyBorder="1" applyAlignment="1">
      <alignment horizontal="left" wrapText="1" indent="1"/>
    </xf>
    <xf numFmtId="0" fontId="38" fillId="34" borderId="18" xfId="0" applyFont="1" applyFill="1" applyBorder="1" applyAlignment="1">
      <alignment horizontal="left" wrapText="1" indent="1"/>
    </xf>
    <xf numFmtId="0" fontId="41" fillId="43" borderId="19" xfId="0" applyFont="1" applyFill="1" applyBorder="1" applyAlignment="1">
      <alignment horizontal="left" indent="1"/>
    </xf>
    <xf numFmtId="0" fontId="43" fillId="40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left" vertical="center" wrapText="1"/>
    </xf>
    <xf numFmtId="4" fontId="0" fillId="0" borderId="10" xfId="0" applyNumberFormat="1" applyBorder="1"/>
    <xf numFmtId="0" fontId="44" fillId="34" borderId="10" xfId="0" quotePrefix="1" applyFont="1" applyFill="1" applyBorder="1" applyAlignment="1">
      <alignment horizontal="left" vertical="center"/>
    </xf>
    <xf numFmtId="0" fontId="45" fillId="34" borderId="10" xfId="0" quotePrefix="1" applyFont="1" applyFill="1" applyBorder="1" applyAlignment="1">
      <alignment horizontal="left" vertical="center"/>
    </xf>
    <xf numFmtId="0" fontId="45" fillId="34" borderId="10" xfId="0" quotePrefix="1" applyFont="1" applyFill="1" applyBorder="1" applyAlignment="1">
      <alignment horizontal="left" vertical="center" wrapText="1"/>
    </xf>
    <xf numFmtId="0" fontId="43" fillId="40" borderId="10" xfId="0" applyFont="1" applyFill="1" applyBorder="1" applyAlignment="1">
      <alignment horizontal="left" vertical="center"/>
    </xf>
    <xf numFmtId="0" fontId="43" fillId="40" borderId="10" xfId="0" applyFont="1" applyFill="1" applyBorder="1" applyAlignment="1">
      <alignment vertical="center" wrapText="1"/>
    </xf>
    <xf numFmtId="0" fontId="44" fillId="34" borderId="10" xfId="0" applyFont="1" applyFill="1" applyBorder="1" applyAlignment="1">
      <alignment vertical="center" wrapText="1"/>
    </xf>
    <xf numFmtId="4" fontId="16" fillId="40" borderId="10" xfId="0" applyNumberFormat="1" applyFont="1" applyFill="1" applyBorder="1"/>
    <xf numFmtId="2" fontId="0" fillId="0" borderId="0" xfId="0" applyNumberFormat="1"/>
    <xf numFmtId="4" fontId="48" fillId="40" borderId="15" xfId="0" applyNumberFormat="1" applyFont="1" applyFill="1" applyBorder="1" applyAlignment="1">
      <alignment wrapText="1"/>
    </xf>
    <xf numFmtId="4" fontId="49" fillId="40" borderId="10" xfId="0" applyNumberFormat="1" applyFont="1" applyFill="1" applyBorder="1" applyAlignment="1">
      <alignment horizontal="left" indent="1"/>
    </xf>
    <xf numFmtId="4" fontId="44" fillId="37" borderId="15" xfId="0" applyNumberFormat="1" applyFont="1" applyFill="1" applyBorder="1" applyAlignment="1">
      <alignment wrapText="1"/>
    </xf>
    <xf numFmtId="4" fontId="44" fillId="34" borderId="15" xfId="0" applyNumberFormat="1" applyFont="1" applyFill="1" applyBorder="1" applyAlignment="1">
      <alignment wrapText="1"/>
    </xf>
    <xf numFmtId="4" fontId="43" fillId="43" borderId="15" xfId="0" applyNumberFormat="1" applyFont="1" applyFill="1" applyBorder="1" applyAlignment="1">
      <alignment wrapText="1"/>
    </xf>
    <xf numFmtId="4" fontId="43" fillId="43" borderId="11" xfId="0" applyNumberFormat="1" applyFont="1" applyFill="1" applyBorder="1" applyAlignment="1">
      <alignment horizontal="right" wrapText="1" indent="1"/>
    </xf>
    <xf numFmtId="4" fontId="43" fillId="43" borderId="14" xfId="0" applyNumberFormat="1" applyFont="1" applyFill="1" applyBorder="1"/>
    <xf numFmtId="4" fontId="43" fillId="39" borderId="15" xfId="0" applyNumberFormat="1" applyFont="1" applyFill="1" applyBorder="1" applyAlignment="1">
      <alignment wrapText="1"/>
    </xf>
    <xf numFmtId="4" fontId="43" fillId="44" borderId="15" xfId="0" applyNumberFormat="1" applyFont="1" applyFill="1" applyBorder="1" applyAlignment="1">
      <alignment wrapText="1"/>
    </xf>
    <xf numFmtId="0" fontId="0" fillId="34" borderId="0" xfId="0" applyFill="1"/>
    <xf numFmtId="0" fontId="16" fillId="34" borderId="0" xfId="0" applyFont="1" applyFill="1"/>
    <xf numFmtId="4" fontId="26" fillId="33" borderId="10" xfId="0" applyNumberFormat="1" applyFont="1" applyFill="1" applyBorder="1" applyAlignment="1">
      <alignment wrapText="1"/>
    </xf>
    <xf numFmtId="4" fontId="25" fillId="37" borderId="10" xfId="0" applyNumberFormat="1" applyFont="1" applyFill="1" applyBorder="1" applyAlignment="1">
      <alignment horizontal="right" wrapText="1" indent="1"/>
    </xf>
    <xf numFmtId="4" fontId="26" fillId="33" borderId="10" xfId="0" applyNumberFormat="1" applyFont="1" applyFill="1" applyBorder="1" applyAlignment="1">
      <alignment horizontal="right" wrapText="1" indent="1"/>
    </xf>
    <xf numFmtId="4" fontId="25" fillId="39" borderId="10" xfId="0" applyNumberFormat="1" applyFont="1" applyFill="1" applyBorder="1" applyAlignment="1">
      <alignment horizontal="right" wrapText="1" indent="1"/>
    </xf>
    <xf numFmtId="4" fontId="26" fillId="34" borderId="10" xfId="0" applyNumberFormat="1" applyFont="1" applyFill="1" applyBorder="1" applyAlignment="1">
      <alignment horizontal="right" wrapText="1" indent="1"/>
    </xf>
    <xf numFmtId="4" fontId="26" fillId="33" borderId="10" xfId="0" applyNumberFormat="1" applyFont="1" applyFill="1" applyBorder="1" applyAlignment="1">
      <alignment vertical="top" wrapText="1"/>
    </xf>
    <xf numFmtId="4" fontId="43" fillId="43" borderId="10" xfId="0" applyNumberFormat="1" applyFont="1" applyFill="1" applyBorder="1"/>
    <xf numFmtId="4" fontId="49" fillId="40" borderId="14" xfId="0" applyNumberFormat="1" applyFont="1" applyFill="1" applyBorder="1" applyAlignment="1">
      <alignment horizontal="left" indent="1"/>
    </xf>
    <xf numFmtId="0" fontId="38" fillId="34" borderId="20" xfId="0" applyFont="1" applyFill="1" applyBorder="1" applyAlignment="1">
      <alignment horizontal="left" wrapText="1" indent="1"/>
    </xf>
    <xf numFmtId="4" fontId="44" fillId="34" borderId="11" xfId="0" applyNumberFormat="1" applyFont="1" applyFill="1" applyBorder="1" applyAlignment="1">
      <alignment wrapText="1"/>
    </xf>
    <xf numFmtId="4" fontId="0" fillId="41" borderId="10" xfId="0" applyNumberFormat="1" applyFill="1" applyBorder="1"/>
    <xf numFmtId="4" fontId="46" fillId="0" borderId="0" xfId="0" applyNumberFormat="1" applyFont="1"/>
    <xf numFmtId="4" fontId="24" fillId="35" borderId="10" xfId="0" applyNumberFormat="1" applyFont="1" applyFill="1" applyBorder="1" applyAlignment="1">
      <alignment horizontal="right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30" fillId="40" borderId="10" xfId="0" applyFont="1" applyFill="1" applyBorder="1" applyAlignment="1">
      <alignment horizontal="center" vertical="center" wrapText="1" indent="1"/>
    </xf>
    <xf numFmtId="0" fontId="36" fillId="0" borderId="10" xfId="0" applyFont="1" applyBorder="1" applyAlignment="1">
      <alignment horizontal="center" vertical="center" wrapText="1" indent="1"/>
    </xf>
    <xf numFmtId="0" fontId="38" fillId="42" borderId="10" xfId="0" applyFont="1" applyFill="1" applyBorder="1" applyAlignment="1">
      <alignment horizontal="left" wrapText="1" indent="1"/>
    </xf>
    <xf numFmtId="4" fontId="51" fillId="42" borderId="10" xfId="0" applyNumberFormat="1" applyFont="1" applyFill="1" applyBorder="1" applyAlignment="1">
      <alignment horizontal="right" wrapText="1" indent="1"/>
    </xf>
    <xf numFmtId="4" fontId="51" fillId="42" borderId="10" xfId="0" applyNumberFormat="1" applyFont="1" applyFill="1" applyBorder="1" applyAlignment="1">
      <alignment horizontal="right" wrapText="1"/>
    </xf>
    <xf numFmtId="0" fontId="38" fillId="33" borderId="10" xfId="0" applyFont="1" applyFill="1" applyBorder="1" applyAlignment="1">
      <alignment horizontal="left" wrapText="1" indent="1"/>
    </xf>
    <xf numFmtId="4" fontId="51" fillId="34" borderId="10" xfId="0" applyNumberFormat="1" applyFont="1" applyFill="1" applyBorder="1" applyAlignment="1">
      <alignment horizontal="right" wrapText="1" indent="1"/>
    </xf>
    <xf numFmtId="4" fontId="51" fillId="34" borderId="10" xfId="0" applyNumberFormat="1" applyFont="1" applyFill="1" applyBorder="1" applyAlignment="1">
      <alignment horizontal="right" wrapText="1"/>
    </xf>
    <xf numFmtId="0" fontId="38" fillId="47" borderId="10" xfId="0" applyFont="1" applyFill="1" applyBorder="1" applyAlignment="1">
      <alignment horizontal="left" wrapText="1" indent="1"/>
    </xf>
    <xf numFmtId="4" fontId="51" fillId="47" borderId="10" xfId="0" applyNumberFormat="1" applyFont="1" applyFill="1" applyBorder="1" applyAlignment="1">
      <alignment horizontal="right" wrapText="1" indent="1"/>
    </xf>
    <xf numFmtId="4" fontId="51" fillId="47" borderId="10" xfId="0" applyNumberFormat="1" applyFont="1" applyFill="1" applyBorder="1" applyAlignment="1">
      <alignment horizontal="right" wrapText="1"/>
    </xf>
    <xf numFmtId="0" fontId="0" fillId="41" borderId="10" xfId="0" applyFill="1" applyBorder="1"/>
    <xf numFmtId="0" fontId="0" fillId="0" borderId="10" xfId="0" applyBorder="1"/>
    <xf numFmtId="0" fontId="42" fillId="34" borderId="10" xfId="0" applyFont="1" applyFill="1" applyBorder="1" applyAlignment="1">
      <alignment horizontal="center" vertical="center" wrapText="1"/>
    </xf>
    <xf numFmtId="0" fontId="43" fillId="34" borderId="10" xfId="0" applyFont="1" applyFill="1" applyBorder="1" applyAlignment="1">
      <alignment horizontal="left" vertical="center" wrapText="1"/>
    </xf>
    <xf numFmtId="0" fontId="45" fillId="34" borderId="10" xfId="0" applyFont="1" applyFill="1" applyBorder="1" applyAlignment="1">
      <alignment horizontal="left" vertical="center"/>
    </xf>
    <xf numFmtId="4" fontId="43" fillId="44" borderId="23" xfId="0" applyNumberFormat="1" applyFont="1" applyFill="1" applyBorder="1" applyAlignment="1">
      <alignment wrapText="1"/>
    </xf>
    <xf numFmtId="4" fontId="43" fillId="39" borderId="11" xfId="0" applyNumberFormat="1" applyFont="1" applyFill="1" applyBorder="1" applyAlignment="1">
      <alignment wrapText="1"/>
    </xf>
    <xf numFmtId="4" fontId="43" fillId="44" borderId="10" xfId="0" applyNumberFormat="1" applyFont="1" applyFill="1" applyBorder="1" applyAlignment="1">
      <alignment wrapText="1"/>
    </xf>
    <xf numFmtId="0" fontId="37" fillId="40" borderId="22" xfId="0" applyFont="1" applyFill="1" applyBorder="1" applyAlignment="1">
      <alignment horizontal="left" wrapText="1" indent="1"/>
    </xf>
    <xf numFmtId="0" fontId="37" fillId="40" borderId="17" xfId="0" applyFont="1" applyFill="1" applyBorder="1" applyAlignment="1">
      <alignment horizontal="left" wrapText="1" indent="1"/>
    </xf>
    <xf numFmtId="0" fontId="25" fillId="34" borderId="10" xfId="0" applyFont="1" applyFill="1" applyBorder="1" applyAlignment="1">
      <alignment horizontal="center" vertical="center" wrapText="1"/>
    </xf>
    <xf numFmtId="0" fontId="25" fillId="37" borderId="10" xfId="0" applyFont="1" applyFill="1" applyBorder="1" applyAlignment="1">
      <alignment horizontal="center"/>
    </xf>
    <xf numFmtId="4" fontId="25" fillId="37" borderId="10" xfId="0" applyNumberFormat="1" applyFont="1" applyFill="1" applyBorder="1" applyAlignment="1">
      <alignment wrapText="1"/>
    </xf>
    <xf numFmtId="0" fontId="26" fillId="0" borderId="10" xfId="0" applyFont="1" applyBorder="1"/>
    <xf numFmtId="4" fontId="25" fillId="38" borderId="10" xfId="0" applyNumberFormat="1" applyFont="1" applyFill="1" applyBorder="1" applyAlignment="1">
      <alignment horizontal="right" wrapText="1" indent="1"/>
    </xf>
    <xf numFmtId="0" fontId="26" fillId="0" borderId="10" xfId="0" applyFont="1" applyBorder="1" applyAlignment="1">
      <alignment vertical="top"/>
    </xf>
    <xf numFmtId="0" fontId="25" fillId="39" borderId="10" xfId="0" applyFont="1" applyFill="1" applyBorder="1" applyAlignment="1">
      <alignment horizontal="center"/>
    </xf>
    <xf numFmtId="0" fontId="25" fillId="40" borderId="10" xfId="0" applyFont="1" applyFill="1" applyBorder="1" applyAlignment="1">
      <alignment horizontal="center" vertical="center" wrapText="1" indent="1"/>
    </xf>
    <xf numFmtId="0" fontId="25" fillId="40" borderId="10" xfId="0" applyFont="1" applyFill="1" applyBorder="1" applyAlignment="1">
      <alignment horizontal="center" vertical="center" wrapText="1"/>
    </xf>
    <xf numFmtId="4" fontId="26" fillId="0" borderId="10" xfId="0" applyNumberFormat="1" applyFont="1" applyBorder="1" applyAlignment="1">
      <alignment horizontal="right" wrapText="1" indent="1"/>
    </xf>
    <xf numFmtId="0" fontId="33" fillId="0" borderId="10" xfId="0" applyFont="1" applyBorder="1"/>
    <xf numFmtId="0" fontId="34" fillId="34" borderId="10" xfId="0" applyFont="1" applyFill="1" applyBorder="1" applyAlignment="1">
      <alignment horizontal="left" wrapText="1" indent="1"/>
    </xf>
    <xf numFmtId="0" fontId="31" fillId="34" borderId="10" xfId="0" applyFont="1" applyFill="1" applyBorder="1" applyAlignment="1">
      <alignment horizontal="left" wrapText="1" indent="1"/>
    </xf>
    <xf numFmtId="4" fontId="26" fillId="37" borderId="10" xfId="0" applyNumberFormat="1" applyFont="1" applyFill="1" applyBorder="1" applyAlignment="1">
      <alignment horizontal="right" wrapText="1" indent="1"/>
    </xf>
    <xf numFmtId="0" fontId="37" fillId="45" borderId="10" xfId="0" applyFont="1" applyFill="1" applyBorder="1" applyAlignment="1">
      <alignment horizontal="left" wrapText="1" indent="1"/>
    </xf>
    <xf numFmtId="4" fontId="52" fillId="45" borderId="10" xfId="0" applyNumberFormat="1" applyFont="1" applyFill="1" applyBorder="1" applyAlignment="1">
      <alignment wrapText="1"/>
    </xf>
    <xf numFmtId="0" fontId="40" fillId="42" borderId="10" xfId="0" applyFont="1" applyFill="1" applyBorder="1" applyAlignment="1">
      <alignment horizontal="left" wrapText="1" indent="1"/>
    </xf>
    <xf numFmtId="4" fontId="52" fillId="42" borderId="10" xfId="0" applyNumberFormat="1" applyFont="1" applyFill="1" applyBorder="1" applyAlignment="1">
      <alignment wrapText="1"/>
    </xf>
    <xf numFmtId="0" fontId="38" fillId="39" borderId="10" xfId="0" applyFont="1" applyFill="1" applyBorder="1" applyAlignment="1">
      <alignment horizontal="left" wrapText="1" indent="1"/>
    </xf>
    <xf numFmtId="4" fontId="51" fillId="39" borderId="10" xfId="0" applyNumberFormat="1" applyFont="1" applyFill="1" applyBorder="1" applyAlignment="1">
      <alignment wrapText="1"/>
    </xf>
    <xf numFmtId="4" fontId="51" fillId="33" borderId="10" xfId="0" applyNumberFormat="1" applyFont="1" applyFill="1" applyBorder="1" applyAlignment="1">
      <alignment wrapText="1"/>
    </xf>
    <xf numFmtId="0" fontId="47" fillId="46" borderId="10" xfId="0" applyFont="1" applyFill="1" applyBorder="1" applyAlignment="1">
      <alignment horizontal="left" wrapText="1" indent="1"/>
    </xf>
    <xf numFmtId="4" fontId="51" fillId="46" borderId="10" xfId="0" applyNumberFormat="1" applyFont="1" applyFill="1" applyBorder="1" applyAlignment="1">
      <alignment wrapText="1"/>
    </xf>
    <xf numFmtId="0" fontId="50" fillId="34" borderId="10" xfId="0" applyFont="1" applyFill="1" applyBorder="1" applyAlignment="1">
      <alignment horizontal="left" wrapText="1" indent="1"/>
    </xf>
    <xf numFmtId="4" fontId="51" fillId="34" borderId="10" xfId="0" applyNumberFormat="1" applyFont="1" applyFill="1" applyBorder="1" applyAlignment="1">
      <alignment wrapText="1"/>
    </xf>
    <xf numFmtId="0" fontId="38" fillId="34" borderId="10" xfId="0" applyFont="1" applyFill="1" applyBorder="1" applyAlignment="1">
      <alignment horizontal="left" wrapText="1" indent="1"/>
    </xf>
    <xf numFmtId="0" fontId="38" fillId="46" borderId="10" xfId="0" applyFont="1" applyFill="1" applyBorder="1" applyAlignment="1">
      <alignment horizontal="left" wrapText="1" indent="1"/>
    </xf>
    <xf numFmtId="0" fontId="37" fillId="42" borderId="10" xfId="0" applyFont="1" applyFill="1" applyBorder="1" applyAlignment="1">
      <alignment horizontal="left" wrapText="1" inden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5" fillId="35" borderId="10" xfId="0" quotePrefix="1" applyFont="1" applyFill="1" applyBorder="1" applyAlignment="1">
      <alignment horizontal="left" vertical="center" wrapText="1"/>
    </xf>
    <xf numFmtId="0" fontId="26" fillId="35" borderId="10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32" fillId="0" borderId="0" xfId="0" applyFont="1" applyAlignment="1">
      <alignment wrapText="1"/>
    </xf>
    <xf numFmtId="0" fontId="24" fillId="36" borderId="12" xfId="0" applyFont="1" applyFill="1" applyBorder="1" applyAlignment="1">
      <alignment horizontal="left" vertical="center" wrapText="1"/>
    </xf>
    <xf numFmtId="0" fontId="24" fillId="36" borderId="13" xfId="0" applyFont="1" applyFill="1" applyBorder="1" applyAlignment="1">
      <alignment horizontal="left" vertical="center" wrapText="1"/>
    </xf>
    <xf numFmtId="0" fontId="24" fillId="36" borderId="14" xfId="0" applyFont="1" applyFill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center" wrapText="1"/>
    </xf>
    <xf numFmtId="0" fontId="24" fillId="0" borderId="13" xfId="0" quotePrefix="1" applyFont="1" applyBorder="1" applyAlignment="1">
      <alignment horizontal="center" wrapText="1"/>
    </xf>
    <xf numFmtId="0" fontId="24" fillId="0" borderId="14" xfId="0" quotePrefix="1" applyFont="1" applyBorder="1" applyAlignment="1">
      <alignment horizontal="center" wrapText="1"/>
    </xf>
    <xf numFmtId="0" fontId="24" fillId="0" borderId="10" xfId="0" quotePrefix="1" applyFont="1" applyBorder="1" applyAlignment="1">
      <alignment horizontal="center" wrapText="1"/>
    </xf>
    <xf numFmtId="0" fontId="25" fillId="0" borderId="12" xfId="0" quotePrefix="1" applyFont="1" applyBorder="1" applyAlignment="1">
      <alignment horizontal="left" vertical="center" wrapText="1"/>
    </xf>
    <xf numFmtId="0" fontId="26" fillId="0" borderId="13" xfId="0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5" fillId="35" borderId="12" xfId="0" applyFont="1" applyFill="1" applyBorder="1" applyAlignment="1">
      <alignment horizontal="left" vertical="center" wrapText="1"/>
    </xf>
    <xf numFmtId="0" fontId="26" fillId="35" borderId="13" xfId="0" applyFont="1" applyFill="1" applyBorder="1" applyAlignment="1">
      <alignment vertical="center" wrapText="1"/>
    </xf>
    <xf numFmtId="0" fontId="26" fillId="35" borderId="13" xfId="0" applyFont="1" applyFill="1" applyBorder="1" applyAlignment="1">
      <alignment vertical="center"/>
    </xf>
    <xf numFmtId="0" fontId="25" fillId="0" borderId="12" xfId="0" applyFont="1" applyBorder="1" applyAlignment="1">
      <alignment horizontal="left" vertical="center" wrapText="1"/>
    </xf>
    <xf numFmtId="0" fontId="26" fillId="0" borderId="13" xfId="0" applyFont="1" applyBorder="1" applyAlignment="1">
      <alignment vertical="center"/>
    </xf>
    <xf numFmtId="0" fontId="25" fillId="0" borderId="12" xfId="0" quotePrefix="1" applyFont="1" applyBorder="1" applyAlignment="1">
      <alignment horizontal="left" vertical="center"/>
    </xf>
    <xf numFmtId="0" fontId="25" fillId="35" borderId="12" xfId="0" quotePrefix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38" borderId="10" xfId="0" applyFont="1" applyFill="1" applyBorder="1" applyAlignment="1">
      <alignment horizontal="center" wrapText="1"/>
    </xf>
    <xf numFmtId="0" fontId="25" fillId="37" borderId="10" xfId="0" applyFont="1" applyFill="1" applyBorder="1" applyAlignment="1">
      <alignment horizontal="left"/>
    </xf>
    <xf numFmtId="0" fontId="25" fillId="39" borderId="10" xfId="0" applyFont="1" applyFill="1" applyBorder="1" applyAlignment="1">
      <alignment horizontal="left"/>
    </xf>
    <xf numFmtId="0" fontId="28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P36"/>
  <sheetViews>
    <sheetView topLeftCell="A25" workbookViewId="0">
      <selection activeCell="P36" sqref="P36"/>
    </sheetView>
  </sheetViews>
  <sheetFormatPr defaultRowHeight="15" x14ac:dyDescent="0.25"/>
  <cols>
    <col min="9" max="9" width="16.7109375" customWidth="1"/>
    <col min="10" max="10" width="15" customWidth="1"/>
    <col min="11" max="11" width="13" customWidth="1"/>
    <col min="12" max="12" width="13.7109375" customWidth="1"/>
    <col min="13" max="13" width="13.5703125" customWidth="1"/>
    <col min="16" max="16" width="11.7109375" bestFit="1" customWidth="1"/>
  </cols>
  <sheetData>
    <row r="1" spans="5:16" x14ac:dyDescent="0.25">
      <c r="G1" s="149"/>
      <c r="H1" s="150"/>
      <c r="I1" s="150"/>
      <c r="J1" s="150"/>
      <c r="K1" s="150"/>
    </row>
    <row r="2" spans="5:16" x14ac:dyDescent="0.25">
      <c r="G2" s="150"/>
      <c r="H2" s="150"/>
      <c r="I2" s="150"/>
      <c r="J2" s="150"/>
      <c r="K2" s="150"/>
    </row>
    <row r="4" spans="5:16" ht="15.75" x14ac:dyDescent="0.25">
      <c r="E4" s="166" t="s">
        <v>42</v>
      </c>
      <c r="F4" s="166"/>
      <c r="G4" s="166"/>
      <c r="H4" s="166"/>
      <c r="I4" s="166"/>
      <c r="J4" s="166"/>
      <c r="K4" s="166"/>
      <c r="L4" s="166"/>
      <c r="M4" s="166"/>
    </row>
    <row r="5" spans="5:16" ht="18" x14ac:dyDescent="0.25">
      <c r="E5" s="1"/>
      <c r="F5" s="1"/>
      <c r="G5" s="1"/>
      <c r="H5" s="1"/>
      <c r="I5" s="1"/>
      <c r="J5" s="1"/>
      <c r="K5" s="1"/>
      <c r="L5" s="1"/>
      <c r="M5" s="1"/>
    </row>
    <row r="6" spans="5:16" ht="15.75" x14ac:dyDescent="0.25">
      <c r="E6" s="166" t="s">
        <v>0</v>
      </c>
      <c r="F6" s="166"/>
      <c r="G6" s="166"/>
      <c r="H6" s="166"/>
      <c r="I6" s="166"/>
      <c r="J6" s="166"/>
      <c r="K6" s="167"/>
      <c r="L6" s="167"/>
      <c r="M6" s="167"/>
    </row>
    <row r="7" spans="5:16" ht="18" x14ac:dyDescent="0.25">
      <c r="E7" s="1"/>
      <c r="F7" s="1"/>
      <c r="G7" s="1"/>
      <c r="H7" s="1"/>
      <c r="I7" s="1"/>
      <c r="J7" s="1"/>
      <c r="K7" s="2"/>
      <c r="L7" s="2"/>
      <c r="M7" s="2"/>
    </row>
    <row r="8" spans="5:16" ht="15.75" x14ac:dyDescent="0.25">
      <c r="E8" s="166" t="s">
        <v>43</v>
      </c>
      <c r="F8" s="168"/>
      <c r="G8" s="168"/>
      <c r="H8" s="168"/>
      <c r="I8" s="168"/>
      <c r="J8" s="168"/>
      <c r="K8" s="168"/>
      <c r="L8" s="168"/>
      <c r="M8" s="168"/>
    </row>
    <row r="9" spans="5:16" ht="18" x14ac:dyDescent="0.25">
      <c r="E9" s="3"/>
      <c r="F9" s="4"/>
      <c r="G9" s="4"/>
      <c r="H9" s="4"/>
      <c r="I9" s="5"/>
      <c r="J9" s="6"/>
      <c r="K9" s="6"/>
      <c r="L9" s="6"/>
      <c r="M9" s="6"/>
    </row>
    <row r="10" spans="5:16" ht="60" x14ac:dyDescent="0.25">
      <c r="E10" s="158"/>
      <c r="F10" s="159"/>
      <c r="G10" s="159"/>
      <c r="H10" s="159"/>
      <c r="I10" s="160"/>
      <c r="J10" s="8" t="s">
        <v>63</v>
      </c>
      <c r="K10" s="8" t="s">
        <v>64</v>
      </c>
      <c r="L10" s="8" t="s">
        <v>80</v>
      </c>
      <c r="M10" s="8" t="s">
        <v>65</v>
      </c>
    </row>
    <row r="11" spans="5:16" x14ac:dyDescent="0.25">
      <c r="E11" s="158">
        <v>1</v>
      </c>
      <c r="F11" s="159"/>
      <c r="G11" s="159"/>
      <c r="H11" s="159"/>
      <c r="I11" s="160"/>
      <c r="J11" s="98">
        <v>2</v>
      </c>
      <c r="K11" s="98">
        <v>3</v>
      </c>
      <c r="L11" s="98">
        <v>4</v>
      </c>
      <c r="M11" s="98" t="s">
        <v>130</v>
      </c>
    </row>
    <row r="12" spans="5:16" x14ac:dyDescent="0.25">
      <c r="E12" s="169" t="s">
        <v>44</v>
      </c>
      <c r="F12" s="170"/>
      <c r="G12" s="170"/>
      <c r="H12" s="170"/>
      <c r="I12" s="171"/>
      <c r="J12" s="25">
        <f>SUM(J13:J14)</f>
        <v>2281603.88</v>
      </c>
      <c r="K12" s="25">
        <f t="shared" ref="K12:K14" si="0">L12-J12</f>
        <v>12427.550000000279</v>
      </c>
      <c r="L12" s="25">
        <f>L13+L14</f>
        <v>2294031.4300000002</v>
      </c>
      <c r="M12" s="25">
        <f t="shared" ref="M12:M14" si="1">L12/J12*100</f>
        <v>100.54468482057457</v>
      </c>
      <c r="O12" s="7"/>
      <c r="P12" s="7"/>
    </row>
    <row r="13" spans="5:16" x14ac:dyDescent="0.25">
      <c r="E13" s="172" t="s">
        <v>3</v>
      </c>
      <c r="F13" s="163"/>
      <c r="G13" s="163"/>
      <c r="H13" s="163"/>
      <c r="I13" s="173"/>
      <c r="J13" s="26">
        <v>2281363.88</v>
      </c>
      <c r="K13" s="26">
        <f t="shared" si="0"/>
        <v>12427.550000000279</v>
      </c>
      <c r="L13" s="26">
        <v>2293791.4300000002</v>
      </c>
      <c r="M13" s="26">
        <f t="shared" si="1"/>
        <v>100.5447421215418</v>
      </c>
      <c r="O13" s="7"/>
      <c r="P13" s="7"/>
    </row>
    <row r="14" spans="5:16" x14ac:dyDescent="0.25">
      <c r="E14" s="174" t="s">
        <v>17</v>
      </c>
      <c r="F14" s="173"/>
      <c r="G14" s="173"/>
      <c r="H14" s="173"/>
      <c r="I14" s="173"/>
      <c r="J14" s="26">
        <v>240</v>
      </c>
      <c r="K14" s="26">
        <f t="shared" si="0"/>
        <v>0</v>
      </c>
      <c r="L14" s="26">
        <v>240</v>
      </c>
      <c r="M14" s="26">
        <f t="shared" si="1"/>
        <v>100</v>
      </c>
      <c r="O14" s="7"/>
      <c r="P14" s="7"/>
    </row>
    <row r="15" spans="5:16" x14ac:dyDescent="0.25">
      <c r="E15" s="11" t="s">
        <v>45</v>
      </c>
      <c r="F15" s="9"/>
      <c r="G15" s="9"/>
      <c r="H15" s="9"/>
      <c r="I15" s="9"/>
      <c r="J15" s="25">
        <f>SUM(J16:J17)</f>
        <v>2423291.37</v>
      </c>
      <c r="K15" s="25">
        <f>L15-J15</f>
        <v>12427.549999999814</v>
      </c>
      <c r="L15" s="25">
        <f>SUM(L16:L17)</f>
        <v>2435718.92</v>
      </c>
      <c r="M15" s="25">
        <f>L15/J15*100</f>
        <v>100.51283762876604</v>
      </c>
      <c r="O15" s="7"/>
      <c r="P15" s="7"/>
    </row>
    <row r="16" spans="5:16" x14ac:dyDescent="0.25">
      <c r="E16" s="162" t="s">
        <v>46</v>
      </c>
      <c r="F16" s="163"/>
      <c r="G16" s="163"/>
      <c r="H16" s="163"/>
      <c r="I16" s="163"/>
      <c r="J16" s="26">
        <v>2211443.9</v>
      </c>
      <c r="K16" s="26">
        <f>L16-J16</f>
        <v>43043</v>
      </c>
      <c r="L16" s="26">
        <v>2254486.9</v>
      </c>
      <c r="M16" s="26">
        <f>L16/J16*100</f>
        <v>101.94637539754004</v>
      </c>
      <c r="O16" s="7"/>
      <c r="P16" s="7"/>
    </row>
    <row r="17" spans="5:16" x14ac:dyDescent="0.25">
      <c r="E17" s="174" t="s">
        <v>47</v>
      </c>
      <c r="F17" s="173"/>
      <c r="G17" s="173"/>
      <c r="H17" s="173"/>
      <c r="I17" s="173"/>
      <c r="J17" s="26">
        <v>211847.47</v>
      </c>
      <c r="K17" s="26">
        <f>L17-J17</f>
        <v>-30615.450000000012</v>
      </c>
      <c r="L17" s="26">
        <v>181232.02</v>
      </c>
      <c r="M17" s="26">
        <f>L17/J17*100</f>
        <v>85.548352312161185</v>
      </c>
      <c r="O17" s="7"/>
      <c r="P17" s="7"/>
    </row>
    <row r="18" spans="5:16" x14ac:dyDescent="0.25">
      <c r="E18" s="175" t="s">
        <v>48</v>
      </c>
      <c r="F18" s="170"/>
      <c r="G18" s="170"/>
      <c r="H18" s="170"/>
      <c r="I18" s="170"/>
      <c r="J18" s="25">
        <f>J12-J15</f>
        <v>-141687.49000000022</v>
      </c>
      <c r="K18" s="25">
        <f t="shared" ref="K18" si="2">SUM(K12-K15)</f>
        <v>4.6566128730773926E-10</v>
      </c>
      <c r="L18" s="25">
        <f>L12-L15</f>
        <v>-141687.48999999976</v>
      </c>
      <c r="M18" s="25">
        <f>L18/J18*100</f>
        <v>99.999999999999673</v>
      </c>
      <c r="O18" s="7"/>
      <c r="P18" s="7"/>
    </row>
    <row r="19" spans="5:16" x14ac:dyDescent="0.25">
      <c r="E19" s="12"/>
      <c r="F19" s="13"/>
      <c r="G19" s="13"/>
      <c r="H19" s="13"/>
      <c r="I19" s="13"/>
      <c r="J19" s="14"/>
      <c r="K19" s="40"/>
      <c r="L19" s="40"/>
      <c r="M19" s="40"/>
      <c r="O19" s="7"/>
    </row>
    <row r="20" spans="5:16" x14ac:dyDescent="0.25">
      <c r="E20" s="176" t="s">
        <v>49</v>
      </c>
      <c r="F20" s="177"/>
      <c r="G20" s="177"/>
      <c r="H20" s="177"/>
      <c r="I20" s="177"/>
      <c r="J20" s="177"/>
      <c r="K20" s="177"/>
      <c r="L20" s="177"/>
      <c r="M20" s="177"/>
      <c r="O20" s="7"/>
    </row>
    <row r="21" spans="5:16" x14ac:dyDescent="0.25">
      <c r="E21" s="12"/>
      <c r="F21" s="13"/>
      <c r="G21" s="13"/>
      <c r="H21" s="13"/>
      <c r="I21" s="13"/>
      <c r="J21" s="14"/>
      <c r="K21" s="14"/>
      <c r="L21" s="14"/>
      <c r="M21" s="14"/>
      <c r="O21" s="7"/>
      <c r="P21" s="7"/>
    </row>
    <row r="22" spans="5:16" ht="60" x14ac:dyDescent="0.25">
      <c r="E22" s="161"/>
      <c r="F22" s="161"/>
      <c r="G22" s="161"/>
      <c r="H22" s="161"/>
      <c r="I22" s="161"/>
      <c r="J22" s="8" t="s">
        <v>63</v>
      </c>
      <c r="K22" s="8" t="s">
        <v>64</v>
      </c>
      <c r="L22" s="8" t="s">
        <v>127</v>
      </c>
      <c r="M22" s="8" t="s">
        <v>65</v>
      </c>
      <c r="O22" s="7"/>
      <c r="P22" s="7"/>
    </row>
    <row r="23" spans="5:16" x14ac:dyDescent="0.25">
      <c r="E23" s="161">
        <v>1</v>
      </c>
      <c r="F23" s="161"/>
      <c r="G23" s="161"/>
      <c r="H23" s="161"/>
      <c r="I23" s="161"/>
      <c r="J23" s="98">
        <v>2</v>
      </c>
      <c r="K23" s="98">
        <v>3</v>
      </c>
      <c r="L23" s="98">
        <v>4</v>
      </c>
      <c r="M23" s="98" t="s">
        <v>130</v>
      </c>
      <c r="O23" s="7"/>
      <c r="P23" s="7"/>
    </row>
    <row r="24" spans="5:16" ht="27" customHeight="1" x14ac:dyDescent="0.25">
      <c r="E24" s="164" t="s">
        <v>50</v>
      </c>
      <c r="F24" s="164"/>
      <c r="G24" s="164"/>
      <c r="H24" s="164"/>
      <c r="I24" s="164"/>
      <c r="J24" s="10">
        <v>60000</v>
      </c>
      <c r="K24" s="10">
        <f>L24-J24</f>
        <v>0</v>
      </c>
      <c r="L24" s="10">
        <v>60000</v>
      </c>
      <c r="M24" s="10">
        <f>L24/J24*100</f>
        <v>100</v>
      </c>
      <c r="O24" s="7"/>
      <c r="P24" s="7"/>
    </row>
    <row r="25" spans="5:16" ht="28.5" customHeight="1" x14ac:dyDescent="0.25">
      <c r="E25" s="164" t="s">
        <v>51</v>
      </c>
      <c r="F25" s="165"/>
      <c r="G25" s="165"/>
      <c r="H25" s="165"/>
      <c r="I25" s="165"/>
      <c r="J25" s="10">
        <v>60000</v>
      </c>
      <c r="K25" s="10">
        <f>L25-J25</f>
        <v>0</v>
      </c>
      <c r="L25" s="10">
        <v>60000</v>
      </c>
      <c r="M25" s="10">
        <f>L25/J25*100</f>
        <v>100</v>
      </c>
      <c r="O25" s="7"/>
    </row>
    <row r="26" spans="5:16" x14ac:dyDescent="0.25">
      <c r="E26" s="151" t="s">
        <v>52</v>
      </c>
      <c r="F26" s="152"/>
      <c r="G26" s="152"/>
      <c r="H26" s="152"/>
      <c r="I26" s="152"/>
      <c r="J26" s="97">
        <v>0</v>
      </c>
      <c r="K26" s="97">
        <v>0</v>
      </c>
      <c r="L26" s="97">
        <v>0</v>
      </c>
      <c r="M26" s="97">
        <v>0</v>
      </c>
      <c r="O26" s="7"/>
    </row>
    <row r="27" spans="5:16" x14ac:dyDescent="0.25">
      <c r="E27" s="15"/>
      <c r="F27" s="13"/>
      <c r="G27" s="13"/>
      <c r="H27" s="13"/>
      <c r="I27" s="13"/>
      <c r="J27" s="14"/>
      <c r="K27" s="14"/>
      <c r="L27" s="14"/>
      <c r="M27" s="14"/>
      <c r="O27" s="7"/>
    </row>
    <row r="28" spans="5:16" x14ac:dyDescent="0.25">
      <c r="E28" s="153" t="s">
        <v>76</v>
      </c>
      <c r="F28" s="154"/>
      <c r="G28" s="154"/>
      <c r="H28" s="154"/>
      <c r="I28" s="154"/>
      <c r="J28" s="154"/>
      <c r="K28" s="154"/>
      <c r="L28" s="154"/>
      <c r="M28" s="154"/>
      <c r="O28" s="7"/>
    </row>
    <row r="29" spans="5:16" x14ac:dyDescent="0.25">
      <c r="E29" s="15"/>
      <c r="F29" s="13"/>
      <c r="G29" s="13"/>
      <c r="H29" s="13"/>
      <c r="I29" s="13"/>
      <c r="J29" s="14"/>
      <c r="K29" s="14"/>
      <c r="L29" s="14"/>
      <c r="M29" s="14"/>
      <c r="O29" s="7"/>
    </row>
    <row r="30" spans="5:16" ht="60" x14ac:dyDescent="0.25">
      <c r="E30" s="158"/>
      <c r="F30" s="159"/>
      <c r="G30" s="159"/>
      <c r="H30" s="159"/>
      <c r="I30" s="160"/>
      <c r="J30" s="8" t="s">
        <v>63</v>
      </c>
      <c r="K30" s="8" t="s">
        <v>64</v>
      </c>
      <c r="L30" s="8" t="s">
        <v>127</v>
      </c>
      <c r="M30" s="8" t="s">
        <v>65</v>
      </c>
      <c r="O30" s="7"/>
    </row>
    <row r="31" spans="5:16" x14ac:dyDescent="0.25">
      <c r="E31" s="158">
        <v>1</v>
      </c>
      <c r="F31" s="159"/>
      <c r="G31" s="159"/>
      <c r="H31" s="159"/>
      <c r="I31" s="160"/>
      <c r="J31" s="99">
        <v>2</v>
      </c>
      <c r="K31" s="99">
        <v>3</v>
      </c>
      <c r="L31" s="99">
        <v>4</v>
      </c>
      <c r="M31" s="98" t="s">
        <v>130</v>
      </c>
      <c r="O31" s="7"/>
    </row>
    <row r="32" spans="5:16" ht="37.5" customHeight="1" x14ac:dyDescent="0.25">
      <c r="E32" s="155" t="s">
        <v>66</v>
      </c>
      <c r="F32" s="156"/>
      <c r="G32" s="156"/>
      <c r="H32" s="156"/>
      <c r="I32" s="157"/>
      <c r="J32" s="16">
        <v>141687.49</v>
      </c>
      <c r="K32" s="16">
        <f>L32-J32</f>
        <v>0</v>
      </c>
      <c r="L32" s="16">
        <v>141687.49</v>
      </c>
      <c r="M32" s="23">
        <f>L32/J32*100</f>
        <v>100</v>
      </c>
      <c r="O32" s="7"/>
    </row>
    <row r="33" spans="5:15" x14ac:dyDescent="0.25">
      <c r="O33" s="7"/>
    </row>
    <row r="34" spans="5:15" x14ac:dyDescent="0.25">
      <c r="O34" s="7"/>
    </row>
    <row r="35" spans="5:15" x14ac:dyDescent="0.25">
      <c r="E35" s="162" t="s">
        <v>53</v>
      </c>
      <c r="F35" s="163"/>
      <c r="G35" s="163"/>
      <c r="H35" s="163"/>
      <c r="I35" s="163"/>
      <c r="J35" s="10">
        <v>0</v>
      </c>
      <c r="K35" s="10">
        <f>K18+K26+K32</f>
        <v>4.6566128730773926E-10</v>
      </c>
      <c r="L35" s="10">
        <f>L18+L26+L32</f>
        <v>2.3283064365386963E-10</v>
      </c>
      <c r="M35" s="10">
        <v>0</v>
      </c>
      <c r="O35" s="7"/>
    </row>
    <row r="36" spans="5:15" x14ac:dyDescent="0.25">
      <c r="E36" s="17"/>
      <c r="F36" s="18"/>
      <c r="G36" s="18"/>
      <c r="H36" s="18"/>
      <c r="I36" s="18"/>
      <c r="J36" s="19"/>
      <c r="K36" s="19"/>
      <c r="L36" s="19"/>
      <c r="M36" s="19"/>
    </row>
  </sheetData>
  <mergeCells count="23">
    <mergeCell ref="E35:I35"/>
    <mergeCell ref="E25:I25"/>
    <mergeCell ref="E4:M4"/>
    <mergeCell ref="E6:M6"/>
    <mergeCell ref="E8:M8"/>
    <mergeCell ref="E12:I12"/>
    <mergeCell ref="E13:I13"/>
    <mergeCell ref="E14:I14"/>
    <mergeCell ref="E16:I16"/>
    <mergeCell ref="E17:I17"/>
    <mergeCell ref="E18:I18"/>
    <mergeCell ref="E20:M20"/>
    <mergeCell ref="E24:I24"/>
    <mergeCell ref="G1:K2"/>
    <mergeCell ref="E26:I26"/>
    <mergeCell ref="E28:M28"/>
    <mergeCell ref="E32:I32"/>
    <mergeCell ref="E11:I11"/>
    <mergeCell ref="E23:I23"/>
    <mergeCell ref="E31:I31"/>
    <mergeCell ref="E22:I22"/>
    <mergeCell ref="E10:I10"/>
    <mergeCell ref="E30:I3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8" workbookViewId="0">
      <selection activeCell="I29" sqref="I29"/>
    </sheetView>
  </sheetViews>
  <sheetFormatPr defaultRowHeight="15" x14ac:dyDescent="0.25"/>
  <cols>
    <col min="1" max="1" width="49.5703125" customWidth="1"/>
    <col min="2" max="2" width="19.85546875" customWidth="1"/>
    <col min="3" max="3" width="21" customWidth="1"/>
    <col min="4" max="4" width="18.140625" customWidth="1"/>
    <col min="5" max="5" width="14.5703125" customWidth="1"/>
    <col min="6" max="6" width="13.42578125" customWidth="1"/>
    <col min="7" max="7" width="17.140625" customWidth="1"/>
  </cols>
  <sheetData>
    <row r="1" spans="1:7" x14ac:dyDescent="0.25">
      <c r="A1" s="178" t="s">
        <v>81</v>
      </c>
      <c r="B1" s="178"/>
      <c r="C1" s="178"/>
      <c r="D1" s="178"/>
      <c r="E1" s="178"/>
    </row>
    <row r="2" spans="1:7" x14ac:dyDescent="0.25">
      <c r="A2" s="178" t="s">
        <v>82</v>
      </c>
      <c r="B2" s="178"/>
      <c r="C2" s="178"/>
      <c r="D2" s="178"/>
      <c r="E2" s="178"/>
    </row>
    <row r="3" spans="1:7" x14ac:dyDescent="0.25">
      <c r="A3" s="53"/>
      <c r="B3" s="53"/>
      <c r="C3" s="53"/>
      <c r="D3" s="53"/>
      <c r="E3" s="53"/>
    </row>
    <row r="4" spans="1:7" x14ac:dyDescent="0.25">
      <c r="A4" s="53"/>
      <c r="B4" s="53"/>
      <c r="C4" s="53"/>
      <c r="D4" s="53"/>
      <c r="E4" s="53"/>
    </row>
    <row r="5" spans="1:7" x14ac:dyDescent="0.25">
      <c r="A5" s="179" t="s">
        <v>124</v>
      </c>
      <c r="B5" s="179"/>
      <c r="C5" s="179"/>
      <c r="D5" s="179"/>
      <c r="E5" s="179"/>
    </row>
    <row r="6" spans="1:7" x14ac:dyDescent="0.25">
      <c r="A6" s="53"/>
      <c r="B6" s="53"/>
      <c r="C6" s="53"/>
      <c r="D6" s="53"/>
      <c r="E6" s="53"/>
    </row>
    <row r="7" spans="1:7" ht="30" x14ac:dyDescent="0.25">
      <c r="A7" s="101" t="s">
        <v>4</v>
      </c>
      <c r="B7" s="121" t="s">
        <v>63</v>
      </c>
      <c r="C7" s="121" t="s">
        <v>64</v>
      </c>
      <c r="D7" s="121" t="s">
        <v>127</v>
      </c>
      <c r="E7" s="121" t="s">
        <v>65</v>
      </c>
    </row>
    <row r="8" spans="1:7" x14ac:dyDescent="0.25">
      <c r="A8" s="101">
        <v>1</v>
      </c>
      <c r="B8" s="121">
        <v>2</v>
      </c>
      <c r="C8" s="121">
        <v>3</v>
      </c>
      <c r="D8" s="121">
        <v>4</v>
      </c>
      <c r="E8" s="121" t="s">
        <v>130</v>
      </c>
    </row>
    <row r="9" spans="1:7" x14ac:dyDescent="0.25">
      <c r="A9" s="119" t="s">
        <v>2</v>
      </c>
      <c r="B9" s="120"/>
      <c r="C9" s="120"/>
      <c r="D9" s="120"/>
      <c r="E9" s="120"/>
    </row>
    <row r="10" spans="1:7" x14ac:dyDescent="0.25">
      <c r="A10" s="60" t="s">
        <v>83</v>
      </c>
      <c r="B10" s="76">
        <f>SUM(B11:B14)</f>
        <v>2281363.88</v>
      </c>
      <c r="C10" s="76">
        <f>SUM(C11:C14)</f>
        <v>18627.550000000047</v>
      </c>
      <c r="D10" s="76">
        <f>SUM(D11:D14)</f>
        <v>2299991.4299999997</v>
      </c>
      <c r="E10" s="76">
        <f>D10/B10*100</f>
        <v>100.8165093768382</v>
      </c>
      <c r="G10" s="73"/>
    </row>
    <row r="11" spans="1:7" ht="26.25" x14ac:dyDescent="0.25">
      <c r="A11" s="61" t="s">
        <v>15</v>
      </c>
      <c r="B11" s="77">
        <v>1904370.13</v>
      </c>
      <c r="C11" s="77">
        <f>D11-B11</f>
        <v>8312.5500000000466</v>
      </c>
      <c r="D11" s="77">
        <v>1912682.68</v>
      </c>
      <c r="E11" s="77">
        <f>D11/B11*100</f>
        <v>100.4364986548072</v>
      </c>
      <c r="G11" s="73"/>
    </row>
    <row r="12" spans="1:7" ht="26.25" x14ac:dyDescent="0.25">
      <c r="A12" s="61" t="s">
        <v>14</v>
      </c>
      <c r="B12" s="77">
        <v>153050</v>
      </c>
      <c r="C12" s="77">
        <f t="shared" ref="C12:C14" si="0">D12-B12</f>
        <v>10950</v>
      </c>
      <c r="D12" s="77">
        <v>164000</v>
      </c>
      <c r="E12" s="77">
        <f t="shared" ref="E12:E14" si="1">D12/B12*100</f>
        <v>107.15452466514211</v>
      </c>
      <c r="G12" s="73"/>
    </row>
    <row r="13" spans="1:7" ht="39" x14ac:dyDescent="0.25">
      <c r="A13" s="61" t="s">
        <v>11</v>
      </c>
      <c r="B13" s="77">
        <v>21532</v>
      </c>
      <c r="C13" s="77">
        <f t="shared" si="0"/>
        <v>0</v>
      </c>
      <c r="D13" s="77">
        <v>21532</v>
      </c>
      <c r="E13" s="77">
        <f t="shared" si="1"/>
        <v>100</v>
      </c>
      <c r="G13" s="73"/>
    </row>
    <row r="14" spans="1:7" ht="26.25" x14ac:dyDescent="0.25">
      <c r="A14" s="61" t="s">
        <v>6</v>
      </c>
      <c r="B14" s="77">
        <v>202411.75</v>
      </c>
      <c r="C14" s="77">
        <f t="shared" si="0"/>
        <v>-635</v>
      </c>
      <c r="D14" s="77">
        <v>201776.75</v>
      </c>
      <c r="E14" s="77">
        <f t="shared" si="1"/>
        <v>99.686283034458228</v>
      </c>
      <c r="G14" s="73"/>
    </row>
    <row r="15" spans="1:7" x14ac:dyDescent="0.25">
      <c r="A15" s="60" t="s">
        <v>84</v>
      </c>
      <c r="B15" s="76">
        <f>B16</f>
        <v>240</v>
      </c>
      <c r="C15" s="76">
        <f>D15-B15</f>
        <v>0</v>
      </c>
      <c r="D15" s="76">
        <f t="shared" ref="D15" si="2">D16</f>
        <v>240</v>
      </c>
      <c r="E15" s="76">
        <f>D15/B15*100</f>
        <v>100</v>
      </c>
      <c r="G15" s="73"/>
    </row>
    <row r="16" spans="1:7" x14ac:dyDescent="0.25">
      <c r="A16" s="61" t="s">
        <v>16</v>
      </c>
      <c r="B16" s="77">
        <v>240</v>
      </c>
      <c r="C16" s="77">
        <f>D16-B16</f>
        <v>0</v>
      </c>
      <c r="D16" s="77">
        <v>240</v>
      </c>
      <c r="E16" s="77">
        <f>D16/B16*100</f>
        <v>100</v>
      </c>
      <c r="G16" s="73"/>
    </row>
    <row r="17" spans="1:7" x14ac:dyDescent="0.25">
      <c r="A17" s="54" t="s">
        <v>85</v>
      </c>
      <c r="B17" s="78">
        <f>B10+B15</f>
        <v>2281603.88</v>
      </c>
      <c r="C17" s="78">
        <f t="shared" ref="C17" si="3">C10+C15</f>
        <v>18627.550000000047</v>
      </c>
      <c r="D17" s="78">
        <f>D10+D15</f>
        <v>2300231.4299999997</v>
      </c>
      <c r="E17" s="78">
        <f>D17/B17*100</f>
        <v>100.81642348890114</v>
      </c>
      <c r="G17" s="73"/>
    </row>
    <row r="18" spans="1:7" x14ac:dyDescent="0.25">
      <c r="A18" s="60" t="s">
        <v>86</v>
      </c>
      <c r="B18" s="76">
        <f>SUM(B19:B23)</f>
        <v>2211443.9000000004</v>
      </c>
      <c r="C18" s="76">
        <f>SUM(C19:C23)</f>
        <v>43042.999999999942</v>
      </c>
      <c r="D18" s="76">
        <f>SUM(D19:D23)</f>
        <v>2254486.9000000004</v>
      </c>
      <c r="E18" s="76">
        <f>D18/B18*100</f>
        <v>101.94637539754004</v>
      </c>
      <c r="G18" s="73"/>
    </row>
    <row r="19" spans="1:7" x14ac:dyDescent="0.25">
      <c r="A19" s="61" t="s">
        <v>22</v>
      </c>
      <c r="B19" s="77">
        <v>1794261.55</v>
      </c>
      <c r="C19" s="77">
        <f>D19-B19</f>
        <v>30127.219999999972</v>
      </c>
      <c r="D19" s="77">
        <v>1824388.77</v>
      </c>
      <c r="E19" s="77">
        <f>D19/B19*100</f>
        <v>101.67908742178642</v>
      </c>
      <c r="G19" s="73"/>
    </row>
    <row r="20" spans="1:7" x14ac:dyDescent="0.25">
      <c r="A20" s="61" t="s">
        <v>19</v>
      </c>
      <c r="B20" s="77">
        <v>401881.34</v>
      </c>
      <c r="C20" s="77">
        <f t="shared" ref="C20:C23" si="4">D20-B20</f>
        <v>14315.77999999997</v>
      </c>
      <c r="D20" s="77">
        <v>416197.12</v>
      </c>
      <c r="E20" s="77">
        <f t="shared" ref="E20:E23" si="5">D20/B20*100</f>
        <v>103.56219077004172</v>
      </c>
      <c r="G20" s="73"/>
    </row>
    <row r="21" spans="1:7" x14ac:dyDescent="0.25">
      <c r="A21" s="61" t="s">
        <v>20</v>
      </c>
      <c r="B21" s="77">
        <v>9450</v>
      </c>
      <c r="C21" s="77">
        <f t="shared" si="4"/>
        <v>-1400</v>
      </c>
      <c r="D21" s="77">
        <v>8050</v>
      </c>
      <c r="E21" s="77">
        <f t="shared" si="5"/>
        <v>85.18518518518519</v>
      </c>
      <c r="G21" s="73"/>
    </row>
    <row r="22" spans="1:7" x14ac:dyDescent="0.25">
      <c r="A22" s="61" t="s">
        <v>74</v>
      </c>
      <c r="B22" s="77">
        <v>5766.27</v>
      </c>
      <c r="C22" s="77">
        <f t="shared" si="4"/>
        <v>0</v>
      </c>
      <c r="D22" s="77">
        <v>5766.27</v>
      </c>
      <c r="E22" s="77">
        <f t="shared" si="5"/>
        <v>100</v>
      </c>
      <c r="G22" s="73"/>
    </row>
    <row r="23" spans="1:7" x14ac:dyDescent="0.25">
      <c r="A23" s="61" t="s">
        <v>78</v>
      </c>
      <c r="B23" s="77">
        <v>84.74</v>
      </c>
      <c r="C23" s="77">
        <f t="shared" si="4"/>
        <v>0</v>
      </c>
      <c r="D23" s="77">
        <v>84.74</v>
      </c>
      <c r="E23" s="77">
        <f t="shared" si="5"/>
        <v>100</v>
      </c>
      <c r="G23" s="73"/>
    </row>
    <row r="24" spans="1:7" x14ac:dyDescent="0.25">
      <c r="A24" s="60" t="s">
        <v>87</v>
      </c>
      <c r="B24" s="76">
        <f>SUM(B25:B27)</f>
        <v>211847.47</v>
      </c>
      <c r="C24" s="76">
        <f>SUM(C25:C27)</f>
        <v>-24415.450000000012</v>
      </c>
      <c r="D24" s="76">
        <f>SUM(D25:D27)</f>
        <v>187432.02</v>
      </c>
      <c r="E24" s="76">
        <f>D24/B24*100</f>
        <v>88.47498627196255</v>
      </c>
      <c r="G24" s="73"/>
    </row>
    <row r="25" spans="1:7" ht="26.25" x14ac:dyDescent="0.25">
      <c r="A25" s="61" t="s">
        <v>71</v>
      </c>
      <c r="B25" s="77">
        <v>1250</v>
      </c>
      <c r="C25" s="77">
        <f>D25-B25</f>
        <v>-1000</v>
      </c>
      <c r="D25" s="77">
        <v>250</v>
      </c>
      <c r="E25" s="77">
        <f>D25/B25*100</f>
        <v>20</v>
      </c>
      <c r="G25" s="73"/>
    </row>
    <row r="26" spans="1:7" x14ac:dyDescent="0.25">
      <c r="A26" s="61" t="s">
        <v>21</v>
      </c>
      <c r="B26" s="77">
        <v>207897.47</v>
      </c>
      <c r="C26" s="77">
        <f>D26-B26</f>
        <v>-20715.450000000012</v>
      </c>
      <c r="D26" s="77">
        <v>187182.02</v>
      </c>
      <c r="E26" s="77">
        <f t="shared" ref="E26:E27" si="6">D26/B26*100</f>
        <v>90.035737327635573</v>
      </c>
      <c r="G26" s="73"/>
    </row>
    <row r="27" spans="1:7" ht="26.25" x14ac:dyDescent="0.25">
      <c r="A27" s="61" t="s">
        <v>27</v>
      </c>
      <c r="B27" s="77">
        <v>2700</v>
      </c>
      <c r="C27" s="77">
        <f>D27-B27</f>
        <v>-2700</v>
      </c>
      <c r="D27" s="77">
        <v>0</v>
      </c>
      <c r="E27" s="77">
        <f t="shared" si="6"/>
        <v>0</v>
      </c>
      <c r="G27" s="73"/>
    </row>
    <row r="28" spans="1:7" x14ac:dyDescent="0.25">
      <c r="A28" s="54" t="s">
        <v>88</v>
      </c>
      <c r="B28" s="78">
        <f>B18+B24</f>
        <v>2423291.3700000006</v>
      </c>
      <c r="C28" s="78">
        <f>C18+C24</f>
        <v>18627.54999999993</v>
      </c>
      <c r="D28" s="78">
        <f>D18+D24</f>
        <v>2441918.9200000004</v>
      </c>
      <c r="E28" s="78">
        <f>D28/B28*100</f>
        <v>100.76868800139374</v>
      </c>
      <c r="G28" s="73"/>
    </row>
    <row r="29" spans="1:7" x14ac:dyDescent="0.25">
      <c r="A29" s="58" t="s">
        <v>54</v>
      </c>
      <c r="B29" s="74"/>
      <c r="C29" s="74"/>
      <c r="D29" s="74"/>
      <c r="E29" s="74"/>
      <c r="G29" s="73"/>
    </row>
    <row r="30" spans="1:7" x14ac:dyDescent="0.25">
      <c r="A30" s="60" t="s">
        <v>89</v>
      </c>
      <c r="B30" s="76">
        <f t="shared" ref="B30:D30" si="7">B31</f>
        <v>60000</v>
      </c>
      <c r="C30" s="76">
        <f t="shared" ref="C30:C35" si="8">D30-B30</f>
        <v>0</v>
      </c>
      <c r="D30" s="76">
        <f t="shared" si="7"/>
        <v>60000</v>
      </c>
      <c r="E30" s="76">
        <f>D30/B30*100</f>
        <v>100</v>
      </c>
      <c r="G30" s="73"/>
    </row>
    <row r="31" spans="1:7" x14ac:dyDescent="0.25">
      <c r="A31" s="61" t="s">
        <v>90</v>
      </c>
      <c r="B31" s="77">
        <v>60000</v>
      </c>
      <c r="C31" s="77">
        <f t="shared" si="8"/>
        <v>0</v>
      </c>
      <c r="D31" s="77">
        <v>60000</v>
      </c>
      <c r="E31" s="77">
        <f>D31/B31*100</f>
        <v>100</v>
      </c>
      <c r="G31" s="73"/>
    </row>
    <row r="32" spans="1:7" x14ac:dyDescent="0.25">
      <c r="A32" s="54" t="s">
        <v>91</v>
      </c>
      <c r="B32" s="78">
        <f>B30</f>
        <v>60000</v>
      </c>
      <c r="C32" s="78">
        <f t="shared" si="8"/>
        <v>0</v>
      </c>
      <c r="D32" s="78">
        <f>D33</f>
        <v>60000</v>
      </c>
      <c r="E32" s="78">
        <f>D32/B32*100</f>
        <v>100</v>
      </c>
      <c r="G32" s="73"/>
    </row>
    <row r="33" spans="1:7" x14ac:dyDescent="0.25">
      <c r="A33" s="60" t="s">
        <v>92</v>
      </c>
      <c r="B33" s="76">
        <f t="shared" ref="B33:D33" si="9">B34</f>
        <v>60000</v>
      </c>
      <c r="C33" s="76">
        <f t="shared" si="8"/>
        <v>0</v>
      </c>
      <c r="D33" s="76">
        <f t="shared" si="9"/>
        <v>60000</v>
      </c>
      <c r="E33" s="76">
        <f>D33/B33*100</f>
        <v>100</v>
      </c>
      <c r="G33" s="73"/>
    </row>
    <row r="34" spans="1:7" ht="26.25" x14ac:dyDescent="0.25">
      <c r="A34" s="93" t="s">
        <v>93</v>
      </c>
      <c r="B34" s="94">
        <v>60000</v>
      </c>
      <c r="C34" s="94">
        <f t="shared" si="8"/>
        <v>0</v>
      </c>
      <c r="D34" s="94">
        <v>60000</v>
      </c>
      <c r="E34" s="94">
        <f>D34/B34*100</f>
        <v>100</v>
      </c>
      <c r="G34" s="73"/>
    </row>
    <row r="35" spans="1:7" x14ac:dyDescent="0.25">
      <c r="A35" s="55" t="s">
        <v>94</v>
      </c>
      <c r="B35" s="79">
        <f>B33</f>
        <v>60000</v>
      </c>
      <c r="C35" s="79">
        <f t="shared" si="8"/>
        <v>0</v>
      </c>
      <c r="D35" s="79">
        <v>60000</v>
      </c>
      <c r="E35" s="79">
        <v>100</v>
      </c>
      <c r="G35" s="73"/>
    </row>
    <row r="36" spans="1:7" x14ac:dyDescent="0.25">
      <c r="A36" s="59" t="s">
        <v>95</v>
      </c>
      <c r="B36" s="92"/>
      <c r="C36" s="75"/>
      <c r="D36" s="75"/>
      <c r="E36" s="75"/>
      <c r="G36" s="73"/>
    </row>
    <row r="37" spans="1:7" x14ac:dyDescent="0.25">
      <c r="A37" s="62" t="s">
        <v>96</v>
      </c>
      <c r="B37" s="80">
        <v>141687.49</v>
      </c>
      <c r="C37" s="91">
        <f>D37-B37</f>
        <v>0</v>
      </c>
      <c r="D37" s="91">
        <v>141687.49</v>
      </c>
      <c r="E37" s="91">
        <f>D37/B37*100</f>
        <v>100</v>
      </c>
      <c r="G37" s="73"/>
    </row>
    <row r="38" spans="1:7" ht="26.25" x14ac:dyDescent="0.25">
      <c r="A38" s="56" t="s">
        <v>98</v>
      </c>
      <c r="B38" s="81">
        <f>B17+B32+B37</f>
        <v>2483291.37</v>
      </c>
      <c r="C38" s="81">
        <f>C17+C32+C37</f>
        <v>18627.550000000047</v>
      </c>
      <c r="D38" s="81">
        <f>D17+D32+D37</f>
        <v>2501918.92</v>
      </c>
      <c r="E38" s="117">
        <f>D38/B38*100</f>
        <v>100.75011536000305</v>
      </c>
      <c r="G38" s="73"/>
    </row>
    <row r="39" spans="1:7" x14ac:dyDescent="0.25">
      <c r="A39" s="57" t="s">
        <v>97</v>
      </c>
      <c r="B39" s="82">
        <f>B28+B35</f>
        <v>2483291.3700000006</v>
      </c>
      <c r="C39" s="82">
        <f>C28+C35</f>
        <v>18627.54999999993</v>
      </c>
      <c r="D39" s="116">
        <f>D28+D35</f>
        <v>2501918.9200000004</v>
      </c>
      <c r="E39" s="118">
        <f>D39/B39*100</f>
        <v>100.75011536000305</v>
      </c>
      <c r="G39" s="73"/>
    </row>
  </sheetData>
  <mergeCells count="3">
    <mergeCell ref="A1:E1"/>
    <mergeCell ref="A2:E2"/>
    <mergeCell ref="A5:E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6"/>
  <sheetViews>
    <sheetView topLeftCell="A53" workbookViewId="0">
      <selection activeCell="G57" sqref="G57"/>
    </sheetView>
  </sheetViews>
  <sheetFormatPr defaultRowHeight="15" x14ac:dyDescent="0.25"/>
  <cols>
    <col min="2" max="2" width="12.5703125" customWidth="1"/>
    <col min="3" max="3" width="11" customWidth="1"/>
    <col min="4" max="4" width="13.28515625" customWidth="1"/>
    <col min="5" max="5" width="27.28515625" customWidth="1"/>
    <col min="6" max="6" width="17.28515625" customWidth="1"/>
    <col min="7" max="7" width="15.7109375" customWidth="1"/>
    <col min="8" max="8" width="15.5703125" customWidth="1"/>
    <col min="9" max="9" width="16.140625" customWidth="1"/>
  </cols>
  <sheetData>
    <row r="1" spans="2:9" x14ac:dyDescent="0.25">
      <c r="B1" s="180" t="s">
        <v>1</v>
      </c>
      <c r="C1" s="180"/>
      <c r="D1" s="180"/>
      <c r="E1" s="180"/>
      <c r="F1" s="180"/>
      <c r="G1" s="180"/>
      <c r="H1" s="180"/>
      <c r="I1" s="180"/>
    </row>
    <row r="2" spans="2:9" x14ac:dyDescent="0.25">
      <c r="B2" s="180" t="s">
        <v>125</v>
      </c>
      <c r="C2" s="180"/>
      <c r="D2" s="180"/>
      <c r="E2" s="180"/>
      <c r="F2" s="180"/>
      <c r="G2" s="180"/>
      <c r="H2" s="180"/>
      <c r="I2" s="180"/>
    </row>
    <row r="3" spans="2:9" x14ac:dyDescent="0.25">
      <c r="B3" s="180" t="s">
        <v>3</v>
      </c>
      <c r="C3" s="180"/>
      <c r="D3" s="180"/>
      <c r="E3" s="180"/>
      <c r="F3" s="180"/>
      <c r="G3" s="180"/>
      <c r="H3" s="180"/>
      <c r="I3" s="180"/>
    </row>
    <row r="4" spans="2:9" x14ac:dyDescent="0.25">
      <c r="B4" s="21"/>
      <c r="C4" s="21"/>
      <c r="D4" s="21"/>
      <c r="E4" s="21"/>
      <c r="F4" s="21"/>
      <c r="G4" s="21"/>
      <c r="H4" s="21"/>
      <c r="I4" s="21"/>
    </row>
    <row r="5" spans="2:9" ht="45" x14ac:dyDescent="0.25">
      <c r="B5" s="100" t="s">
        <v>7</v>
      </c>
      <c r="C5" s="100" t="s">
        <v>8</v>
      </c>
      <c r="D5" s="100" t="s">
        <v>12</v>
      </c>
      <c r="E5" s="100" t="s">
        <v>4</v>
      </c>
      <c r="F5" s="8" t="s">
        <v>63</v>
      </c>
      <c r="G5" s="8" t="s">
        <v>64</v>
      </c>
      <c r="H5" s="8" t="s">
        <v>127</v>
      </c>
      <c r="I5" s="8" t="s">
        <v>65</v>
      </c>
    </row>
    <row r="6" spans="2:9" x14ac:dyDescent="0.25">
      <c r="B6" s="100">
        <v>1</v>
      </c>
      <c r="C6" s="100">
        <v>2</v>
      </c>
      <c r="D6" s="100">
        <v>3</v>
      </c>
      <c r="E6" s="100">
        <v>4</v>
      </c>
      <c r="F6" s="8">
        <v>5</v>
      </c>
      <c r="G6" s="8">
        <v>6</v>
      </c>
      <c r="H6" s="8">
        <v>7</v>
      </c>
      <c r="I6" s="8" t="s">
        <v>131</v>
      </c>
    </row>
    <row r="7" spans="2:9" x14ac:dyDescent="0.25">
      <c r="B7" s="122">
        <v>6</v>
      </c>
      <c r="C7" s="183" t="s">
        <v>3</v>
      </c>
      <c r="D7" s="183"/>
      <c r="E7" s="183"/>
      <c r="F7" s="123">
        <f>SUM(F8:F15)</f>
        <v>2281363.88</v>
      </c>
      <c r="G7" s="123">
        <f>SUM(G8:G15)</f>
        <v>18627.550000000003</v>
      </c>
      <c r="H7" s="123">
        <f>SUM(H8:H15)</f>
        <v>2299991.4300000002</v>
      </c>
      <c r="I7" s="123">
        <f>H7/F7*100</f>
        <v>100.81650937683821</v>
      </c>
    </row>
    <row r="8" spans="2:9" ht="47.25" customHeight="1" x14ac:dyDescent="0.25">
      <c r="B8" s="42"/>
      <c r="C8" s="27">
        <v>503</v>
      </c>
      <c r="D8" s="27">
        <v>63</v>
      </c>
      <c r="E8" s="28" t="s">
        <v>15</v>
      </c>
      <c r="F8" s="85">
        <v>62278.19</v>
      </c>
      <c r="G8" s="85">
        <f>H8-F8</f>
        <v>6312.5500000000029</v>
      </c>
      <c r="H8" s="85">
        <v>68590.740000000005</v>
      </c>
      <c r="I8" s="85">
        <f>H8/F8*100</f>
        <v>110.1360524446841</v>
      </c>
    </row>
    <row r="9" spans="2:9" ht="47.25" customHeight="1" x14ac:dyDescent="0.25">
      <c r="B9" s="42"/>
      <c r="C9" s="27">
        <v>511</v>
      </c>
      <c r="D9" s="27"/>
      <c r="E9" s="28" t="s">
        <v>79</v>
      </c>
      <c r="F9" s="90">
        <v>7115.6</v>
      </c>
      <c r="G9" s="90">
        <f>H9-F9</f>
        <v>2000</v>
      </c>
      <c r="H9" s="90">
        <v>9115.6</v>
      </c>
      <c r="I9" s="90">
        <f>H9/F9*100</f>
        <v>128.10725729383327</v>
      </c>
    </row>
    <row r="10" spans="2:9" ht="45.75" customHeight="1" x14ac:dyDescent="0.25">
      <c r="B10" s="42"/>
      <c r="C10" s="27">
        <v>512</v>
      </c>
      <c r="D10" s="27"/>
      <c r="E10" s="28" t="s">
        <v>15</v>
      </c>
      <c r="F10" s="85">
        <v>1834976.34</v>
      </c>
      <c r="G10" s="85">
        <f t="shared" ref="G10:G15" si="0">H10-F10</f>
        <v>0</v>
      </c>
      <c r="H10" s="85">
        <v>1834976.34</v>
      </c>
      <c r="I10" s="85">
        <f t="shared" ref="I10:I15" si="1">H10/F10*100</f>
        <v>100</v>
      </c>
    </row>
    <row r="11" spans="2:9" ht="60" customHeight="1" x14ac:dyDescent="0.25">
      <c r="B11" s="42"/>
      <c r="C11" s="27">
        <v>432</v>
      </c>
      <c r="D11" s="27">
        <v>65</v>
      </c>
      <c r="E11" s="28" t="s">
        <v>14</v>
      </c>
      <c r="F11" s="85">
        <v>153050</v>
      </c>
      <c r="G11" s="85">
        <f t="shared" si="0"/>
        <v>10950</v>
      </c>
      <c r="H11" s="85">
        <v>164000</v>
      </c>
      <c r="I11" s="85">
        <f t="shared" si="1"/>
        <v>107.15452466514211</v>
      </c>
    </row>
    <row r="12" spans="2:9" ht="76.5" customHeight="1" x14ac:dyDescent="0.25">
      <c r="B12" s="42"/>
      <c r="C12" s="30" t="s">
        <v>23</v>
      </c>
      <c r="D12" s="27">
        <v>66</v>
      </c>
      <c r="E12" s="28" t="s">
        <v>11</v>
      </c>
      <c r="F12" s="85">
        <v>20000</v>
      </c>
      <c r="G12" s="85">
        <f t="shared" si="0"/>
        <v>0</v>
      </c>
      <c r="H12" s="85">
        <v>20000</v>
      </c>
      <c r="I12" s="85">
        <f t="shared" si="1"/>
        <v>100</v>
      </c>
    </row>
    <row r="13" spans="2:9" ht="78" customHeight="1" x14ac:dyDescent="0.25">
      <c r="B13" s="42"/>
      <c r="C13" s="27">
        <v>611</v>
      </c>
      <c r="D13" s="27"/>
      <c r="E13" s="28" t="s">
        <v>11</v>
      </c>
      <c r="F13" s="85">
        <v>1532</v>
      </c>
      <c r="G13" s="85">
        <f t="shared" si="0"/>
        <v>0</v>
      </c>
      <c r="H13" s="85">
        <v>1532</v>
      </c>
      <c r="I13" s="85">
        <f t="shared" si="1"/>
        <v>100</v>
      </c>
    </row>
    <row r="14" spans="2:9" ht="61.5" customHeight="1" x14ac:dyDescent="0.25">
      <c r="B14" s="124"/>
      <c r="C14" s="31" t="s">
        <v>9</v>
      </c>
      <c r="D14" s="31" t="s">
        <v>13</v>
      </c>
      <c r="E14" s="28" t="s">
        <v>6</v>
      </c>
      <c r="F14" s="85">
        <v>44450</v>
      </c>
      <c r="G14" s="85">
        <f t="shared" si="0"/>
        <v>-635</v>
      </c>
      <c r="H14" s="85">
        <v>43815</v>
      </c>
      <c r="I14" s="85">
        <f t="shared" si="1"/>
        <v>98.571428571428584</v>
      </c>
    </row>
    <row r="15" spans="2:9" ht="57" x14ac:dyDescent="0.25">
      <c r="B15" s="124"/>
      <c r="C15" s="31" t="s">
        <v>10</v>
      </c>
      <c r="D15" s="31"/>
      <c r="E15" s="28" t="s">
        <v>6</v>
      </c>
      <c r="F15" s="29">
        <v>157961.75</v>
      </c>
      <c r="G15" s="85">
        <f t="shared" si="0"/>
        <v>0</v>
      </c>
      <c r="H15" s="85">
        <v>157961.75</v>
      </c>
      <c r="I15" s="85">
        <f t="shared" si="1"/>
        <v>100</v>
      </c>
    </row>
    <row r="16" spans="2:9" x14ac:dyDescent="0.25">
      <c r="B16" s="122">
        <v>7</v>
      </c>
      <c r="C16" s="183" t="s">
        <v>17</v>
      </c>
      <c r="D16" s="183"/>
      <c r="E16" s="183"/>
      <c r="F16" s="24">
        <f>SUM(F17)</f>
        <v>240</v>
      </c>
      <c r="G16" s="86">
        <f>G17</f>
        <v>0</v>
      </c>
      <c r="H16" s="86">
        <f>SUM(H17)</f>
        <v>240</v>
      </c>
      <c r="I16" s="86">
        <v>100</v>
      </c>
    </row>
    <row r="17" spans="2:9" ht="43.5" x14ac:dyDescent="0.25">
      <c r="B17" s="124"/>
      <c r="C17" s="27">
        <v>711</v>
      </c>
      <c r="D17" s="126">
        <v>72</v>
      </c>
      <c r="E17" s="32" t="s">
        <v>16</v>
      </c>
      <c r="F17" s="33">
        <v>240</v>
      </c>
      <c r="G17" s="87">
        <f>H17-F17</f>
        <v>0</v>
      </c>
      <c r="H17" s="87">
        <v>240</v>
      </c>
      <c r="I17" s="87">
        <v>100</v>
      </c>
    </row>
    <row r="18" spans="2:9" x14ac:dyDescent="0.25">
      <c r="B18" s="127">
        <v>8</v>
      </c>
      <c r="C18" s="184" t="s">
        <v>50</v>
      </c>
      <c r="D18" s="184"/>
      <c r="E18" s="184"/>
      <c r="F18" s="34">
        <f>F19</f>
        <v>60000</v>
      </c>
      <c r="G18" s="88">
        <f>G19</f>
        <v>0</v>
      </c>
      <c r="H18" s="88">
        <f>H19</f>
        <v>60000</v>
      </c>
      <c r="I18" s="88">
        <f>H18/F18*100</f>
        <v>100</v>
      </c>
    </row>
    <row r="19" spans="2:9" x14ac:dyDescent="0.25">
      <c r="B19" s="36"/>
      <c r="C19" s="35" t="s">
        <v>67</v>
      </c>
      <c r="D19" s="36">
        <v>84</v>
      </c>
      <c r="E19" s="37" t="s">
        <v>60</v>
      </c>
      <c r="F19" s="38">
        <v>60000</v>
      </c>
      <c r="G19" s="89">
        <f>H19-F19</f>
        <v>0</v>
      </c>
      <c r="H19" s="89">
        <v>60000</v>
      </c>
      <c r="I19" s="89">
        <f>H19/F19*100</f>
        <v>100</v>
      </c>
    </row>
    <row r="20" spans="2:9" x14ac:dyDescent="0.25">
      <c r="B20" s="127">
        <v>9</v>
      </c>
      <c r="C20" s="184" t="s">
        <v>68</v>
      </c>
      <c r="D20" s="184"/>
      <c r="E20" s="184"/>
      <c r="F20" s="34">
        <f>SUM(F21:F27)</f>
        <v>141687.49</v>
      </c>
      <c r="G20" s="88">
        <f t="shared" ref="G20:H20" si="2">SUM(G21:G27)</f>
        <v>0</v>
      </c>
      <c r="H20" s="88">
        <f t="shared" si="2"/>
        <v>141687.49</v>
      </c>
      <c r="I20" s="88">
        <f>H20/F20*100</f>
        <v>100</v>
      </c>
    </row>
    <row r="21" spans="2:9" x14ac:dyDescent="0.25">
      <c r="B21" s="36"/>
      <c r="C21" s="39">
        <v>503</v>
      </c>
      <c r="D21" s="36">
        <v>92</v>
      </c>
      <c r="E21" s="37" t="s">
        <v>69</v>
      </c>
      <c r="F21" s="38">
        <v>10664.01</v>
      </c>
      <c r="G21" s="89">
        <f>H21-F21</f>
        <v>0</v>
      </c>
      <c r="H21" s="89">
        <v>10664.01</v>
      </c>
      <c r="I21" s="89">
        <f>H21/F21*100</f>
        <v>100</v>
      </c>
    </row>
    <row r="22" spans="2:9" x14ac:dyDescent="0.25">
      <c r="B22" s="36"/>
      <c r="C22" s="39">
        <v>511</v>
      </c>
      <c r="D22" s="36">
        <v>92</v>
      </c>
      <c r="E22" s="37" t="s">
        <v>69</v>
      </c>
      <c r="F22" s="38">
        <v>14277.99</v>
      </c>
      <c r="G22" s="89">
        <f>H22-F22</f>
        <v>0</v>
      </c>
      <c r="H22" s="89">
        <v>14277.99</v>
      </c>
      <c r="I22" s="89">
        <f t="shared" ref="I22:I27" si="3">H22/F22*100</f>
        <v>100</v>
      </c>
    </row>
    <row r="23" spans="2:9" x14ac:dyDescent="0.25">
      <c r="B23" s="36"/>
      <c r="C23" s="39">
        <v>512</v>
      </c>
      <c r="D23" s="36">
        <v>92</v>
      </c>
      <c r="E23" s="37" t="s">
        <v>69</v>
      </c>
      <c r="F23" s="38">
        <v>-5476.34</v>
      </c>
      <c r="G23" s="89">
        <f t="shared" ref="G23:G27" si="4">H23-F23</f>
        <v>0</v>
      </c>
      <c r="H23" s="89">
        <v>-5476.34</v>
      </c>
      <c r="I23" s="89">
        <f t="shared" si="3"/>
        <v>100</v>
      </c>
    </row>
    <row r="24" spans="2:9" x14ac:dyDescent="0.25">
      <c r="B24" s="36"/>
      <c r="C24" s="39">
        <v>432</v>
      </c>
      <c r="D24" s="36">
        <v>92</v>
      </c>
      <c r="E24" s="37" t="s">
        <v>69</v>
      </c>
      <c r="F24" s="38">
        <v>104804.6</v>
      </c>
      <c r="G24" s="89">
        <f t="shared" si="4"/>
        <v>0</v>
      </c>
      <c r="H24" s="89">
        <v>104804.6</v>
      </c>
      <c r="I24" s="89">
        <f t="shared" si="3"/>
        <v>100</v>
      </c>
    </row>
    <row r="25" spans="2:9" x14ac:dyDescent="0.25">
      <c r="B25" s="36"/>
      <c r="C25" s="35" t="s">
        <v>23</v>
      </c>
      <c r="D25" s="36">
        <v>92</v>
      </c>
      <c r="E25" s="37" t="s">
        <v>69</v>
      </c>
      <c r="F25" s="38">
        <v>10188.77</v>
      </c>
      <c r="G25" s="89">
        <f t="shared" si="4"/>
        <v>0</v>
      </c>
      <c r="H25" s="89">
        <v>10188.77</v>
      </c>
      <c r="I25" s="89">
        <f t="shared" si="3"/>
        <v>100</v>
      </c>
    </row>
    <row r="26" spans="2:9" x14ac:dyDescent="0.25">
      <c r="B26" s="36"/>
      <c r="C26" s="39">
        <v>611</v>
      </c>
      <c r="D26" s="36">
        <v>92</v>
      </c>
      <c r="E26" s="37" t="s">
        <v>69</v>
      </c>
      <c r="F26" s="38">
        <v>3268.44</v>
      </c>
      <c r="G26" s="89">
        <f t="shared" si="4"/>
        <v>0</v>
      </c>
      <c r="H26" s="89">
        <v>3268.44</v>
      </c>
      <c r="I26" s="89">
        <f t="shared" si="3"/>
        <v>100</v>
      </c>
    </row>
    <row r="27" spans="2:9" x14ac:dyDescent="0.25">
      <c r="B27" s="36"/>
      <c r="C27" s="39">
        <v>711</v>
      </c>
      <c r="D27" s="36">
        <v>92</v>
      </c>
      <c r="E27" s="37" t="s">
        <v>69</v>
      </c>
      <c r="F27" s="38">
        <v>3960.02</v>
      </c>
      <c r="G27" s="89">
        <f t="shared" si="4"/>
        <v>0</v>
      </c>
      <c r="H27" s="89">
        <v>3960.02</v>
      </c>
      <c r="I27" s="89">
        <f t="shared" si="3"/>
        <v>100</v>
      </c>
    </row>
    <row r="28" spans="2:9" x14ac:dyDescent="0.25">
      <c r="B28" s="182" t="s">
        <v>72</v>
      </c>
      <c r="C28" s="182"/>
      <c r="D28" s="182"/>
      <c r="E28" s="182"/>
      <c r="F28" s="125">
        <f>F20+F18+F16+F7</f>
        <v>2483291.37</v>
      </c>
      <c r="G28" s="125">
        <f>G20+G18+G16+G7</f>
        <v>18627.550000000003</v>
      </c>
      <c r="H28" s="125">
        <f>H20+H18+H16+H7</f>
        <v>2501918.92</v>
      </c>
      <c r="I28" s="125">
        <f>H28/F28*100</f>
        <v>100.75011536000305</v>
      </c>
    </row>
    <row r="29" spans="2:9" x14ac:dyDescent="0.25">
      <c r="B29" s="46"/>
      <c r="C29" s="46"/>
      <c r="D29" s="46"/>
      <c r="E29" s="46"/>
      <c r="F29" s="46"/>
      <c r="G29" s="46"/>
      <c r="H29" s="46"/>
      <c r="I29" s="46"/>
    </row>
    <row r="30" spans="2:9" x14ac:dyDescent="0.25">
      <c r="B30" s="181" t="s">
        <v>18</v>
      </c>
      <c r="C30" s="181"/>
      <c r="D30" s="181"/>
      <c r="E30" s="181"/>
      <c r="F30" s="181"/>
      <c r="G30" s="181"/>
      <c r="H30" s="181"/>
      <c r="I30" s="181"/>
    </row>
    <row r="31" spans="2:9" x14ac:dyDescent="0.25">
      <c r="B31" s="40"/>
      <c r="C31" s="41"/>
      <c r="D31" s="41"/>
      <c r="E31" s="40"/>
      <c r="F31" s="40"/>
      <c r="G31" s="40"/>
      <c r="H31" s="40"/>
      <c r="I31" s="40"/>
    </row>
    <row r="32" spans="2:9" ht="45" x14ac:dyDescent="0.25">
      <c r="B32" s="128" t="s">
        <v>7</v>
      </c>
      <c r="C32" s="128" t="s">
        <v>12</v>
      </c>
      <c r="D32" s="128" t="s">
        <v>8</v>
      </c>
      <c r="E32" s="128" t="s">
        <v>4</v>
      </c>
      <c r="F32" s="129" t="s">
        <v>63</v>
      </c>
      <c r="G32" s="129" t="s">
        <v>64</v>
      </c>
      <c r="H32" s="129" t="s">
        <v>80</v>
      </c>
      <c r="I32" s="129" t="s">
        <v>65</v>
      </c>
    </row>
    <row r="33" spans="2:9" x14ac:dyDescent="0.25">
      <c r="B33" s="22">
        <v>3</v>
      </c>
      <c r="C33" s="22"/>
      <c r="D33" s="22"/>
      <c r="E33" s="22" t="s">
        <v>5</v>
      </c>
      <c r="F33" s="86">
        <f>SUM(F34:F49)</f>
        <v>2211443.9000000004</v>
      </c>
      <c r="G33" s="86">
        <f>SUM(G34:G49)</f>
        <v>43043</v>
      </c>
      <c r="H33" s="86">
        <f>SUM(H34:H49)</f>
        <v>2254486.9000000004</v>
      </c>
      <c r="I33" s="86">
        <f>H33/F33*100</f>
        <v>101.94637539754004</v>
      </c>
    </row>
    <row r="34" spans="2:9" x14ac:dyDescent="0.25">
      <c r="B34" s="48"/>
      <c r="C34" s="42">
        <v>31</v>
      </c>
      <c r="D34" s="43" t="s">
        <v>23</v>
      </c>
      <c r="E34" s="32" t="s">
        <v>22</v>
      </c>
      <c r="F34" s="87">
        <v>13188.77</v>
      </c>
      <c r="G34" s="130">
        <f>H34-F34</f>
        <v>4450</v>
      </c>
      <c r="H34" s="87">
        <v>17638.77</v>
      </c>
      <c r="I34" s="87">
        <f>H34/F34*100</f>
        <v>133.74082647585789</v>
      </c>
    </row>
    <row r="35" spans="2:9" x14ac:dyDescent="0.25">
      <c r="B35" s="48"/>
      <c r="C35" s="48"/>
      <c r="D35" s="43" t="s">
        <v>24</v>
      </c>
      <c r="E35" s="32" t="s">
        <v>22</v>
      </c>
      <c r="F35" s="87">
        <v>21072.78</v>
      </c>
      <c r="G35" s="130">
        <f t="shared" ref="G35:G49" si="5">H35-F35</f>
        <v>-13272.779999999999</v>
      </c>
      <c r="H35" s="87">
        <v>7800</v>
      </c>
      <c r="I35" s="87">
        <f t="shared" ref="I35:I49" si="6">H35/F35*100</f>
        <v>37.014575200804074</v>
      </c>
    </row>
    <row r="36" spans="2:9" x14ac:dyDescent="0.25">
      <c r="B36" s="48"/>
      <c r="C36" s="48"/>
      <c r="D36" s="43" t="s">
        <v>26</v>
      </c>
      <c r="E36" s="32" t="s">
        <v>22</v>
      </c>
      <c r="F36" s="130">
        <v>1760000</v>
      </c>
      <c r="G36" s="130">
        <f t="shared" si="5"/>
        <v>38950</v>
      </c>
      <c r="H36" s="87">
        <v>1798950</v>
      </c>
      <c r="I36" s="87">
        <f t="shared" si="6"/>
        <v>102.21306818181819</v>
      </c>
    </row>
    <row r="37" spans="2:9" x14ac:dyDescent="0.25">
      <c r="B37" s="131"/>
      <c r="C37" s="42">
        <v>32</v>
      </c>
      <c r="D37" s="43" t="s">
        <v>9</v>
      </c>
      <c r="E37" s="32" t="s">
        <v>19</v>
      </c>
      <c r="F37" s="130">
        <v>15000</v>
      </c>
      <c r="G37" s="130">
        <f t="shared" si="5"/>
        <v>-635</v>
      </c>
      <c r="H37" s="87">
        <v>14365</v>
      </c>
      <c r="I37" s="87">
        <f t="shared" si="6"/>
        <v>95.766666666666666</v>
      </c>
    </row>
    <row r="38" spans="2:9" x14ac:dyDescent="0.25">
      <c r="B38" s="131"/>
      <c r="C38" s="48"/>
      <c r="D38" s="43" t="s">
        <v>10</v>
      </c>
      <c r="E38" s="32" t="s">
        <v>19</v>
      </c>
      <c r="F38" s="130">
        <v>156961.75</v>
      </c>
      <c r="G38" s="130">
        <f t="shared" si="5"/>
        <v>0</v>
      </c>
      <c r="H38" s="87">
        <v>156961.75</v>
      </c>
      <c r="I38" s="87">
        <f t="shared" si="6"/>
        <v>100</v>
      </c>
    </row>
    <row r="39" spans="2:9" x14ac:dyDescent="0.25">
      <c r="B39" s="131"/>
      <c r="C39" s="48"/>
      <c r="D39" s="43" t="s">
        <v>23</v>
      </c>
      <c r="E39" s="32" t="s">
        <v>19</v>
      </c>
      <c r="F39" s="130">
        <v>12000</v>
      </c>
      <c r="G39" s="130">
        <f t="shared" si="5"/>
        <v>-600</v>
      </c>
      <c r="H39" s="87">
        <v>11400</v>
      </c>
      <c r="I39" s="87">
        <f t="shared" si="6"/>
        <v>95</v>
      </c>
    </row>
    <row r="40" spans="2:9" x14ac:dyDescent="0.25">
      <c r="B40" s="131"/>
      <c r="C40" s="48"/>
      <c r="D40" s="43" t="s">
        <v>24</v>
      </c>
      <c r="E40" s="32" t="s">
        <v>19</v>
      </c>
      <c r="F40" s="130">
        <v>101131.82</v>
      </c>
      <c r="G40" s="130">
        <f>H40-F40</f>
        <v>50922.78</v>
      </c>
      <c r="H40" s="87">
        <v>152054.6</v>
      </c>
      <c r="I40" s="87">
        <f t="shared" si="6"/>
        <v>150.35287607797429</v>
      </c>
    </row>
    <row r="41" spans="2:9" x14ac:dyDescent="0.25">
      <c r="B41" s="131"/>
      <c r="C41" s="48"/>
      <c r="D41" s="43" t="s">
        <v>25</v>
      </c>
      <c r="E41" s="32" t="s">
        <v>19</v>
      </c>
      <c r="F41" s="130">
        <v>27425.74</v>
      </c>
      <c r="G41" s="130">
        <f t="shared" si="5"/>
        <v>178</v>
      </c>
      <c r="H41" s="87">
        <v>27603.74</v>
      </c>
      <c r="I41" s="87">
        <f t="shared" si="6"/>
        <v>100.64902533167748</v>
      </c>
    </row>
    <row r="42" spans="2:9" x14ac:dyDescent="0.25">
      <c r="B42" s="131"/>
      <c r="C42" s="48"/>
      <c r="D42" s="43" t="s">
        <v>70</v>
      </c>
      <c r="E42" s="32" t="s">
        <v>19</v>
      </c>
      <c r="F42" s="130">
        <v>21393.59</v>
      </c>
      <c r="G42" s="130">
        <f t="shared" si="5"/>
        <v>2000</v>
      </c>
      <c r="H42" s="87">
        <v>23393.59</v>
      </c>
      <c r="I42" s="87">
        <f t="shared" si="6"/>
        <v>109.34859460240193</v>
      </c>
    </row>
    <row r="43" spans="2:9" x14ac:dyDescent="0.25">
      <c r="B43" s="131"/>
      <c r="C43" s="48"/>
      <c r="D43" s="43" t="s">
        <v>26</v>
      </c>
      <c r="E43" s="32" t="s">
        <v>19</v>
      </c>
      <c r="F43" s="130">
        <v>64700</v>
      </c>
      <c r="G43" s="130">
        <f t="shared" si="5"/>
        <v>-37550</v>
      </c>
      <c r="H43" s="87">
        <v>27150</v>
      </c>
      <c r="I43" s="87">
        <f t="shared" si="6"/>
        <v>41.962905718701698</v>
      </c>
    </row>
    <row r="44" spans="2:9" x14ac:dyDescent="0.25">
      <c r="B44" s="131"/>
      <c r="C44" s="48"/>
      <c r="D44" s="43" t="s">
        <v>28</v>
      </c>
      <c r="E44" s="32" t="s">
        <v>19</v>
      </c>
      <c r="F44" s="130">
        <v>3268.44</v>
      </c>
      <c r="G44" s="130">
        <f t="shared" si="5"/>
        <v>0</v>
      </c>
      <c r="H44" s="87">
        <v>3268.44</v>
      </c>
      <c r="I44" s="87">
        <f t="shared" si="6"/>
        <v>100</v>
      </c>
    </row>
    <row r="45" spans="2:9" x14ac:dyDescent="0.25">
      <c r="B45" s="131"/>
      <c r="C45" s="42">
        <v>34</v>
      </c>
      <c r="D45" s="43" t="s">
        <v>10</v>
      </c>
      <c r="E45" s="32" t="s">
        <v>20</v>
      </c>
      <c r="F45" s="130">
        <v>1000</v>
      </c>
      <c r="G45" s="130">
        <f t="shared" si="5"/>
        <v>0</v>
      </c>
      <c r="H45" s="87">
        <v>1000</v>
      </c>
      <c r="I45" s="87">
        <f t="shared" si="6"/>
        <v>100</v>
      </c>
    </row>
    <row r="46" spans="2:9" x14ac:dyDescent="0.25">
      <c r="B46" s="131"/>
      <c r="C46" s="48"/>
      <c r="D46" s="43" t="s">
        <v>24</v>
      </c>
      <c r="E46" s="32" t="s">
        <v>20</v>
      </c>
      <c r="F46" s="130">
        <v>3650</v>
      </c>
      <c r="G46" s="130">
        <f t="shared" si="5"/>
        <v>0</v>
      </c>
      <c r="H46" s="87">
        <v>3650</v>
      </c>
      <c r="I46" s="87">
        <f t="shared" si="6"/>
        <v>100</v>
      </c>
    </row>
    <row r="47" spans="2:9" x14ac:dyDescent="0.25">
      <c r="B47" s="131"/>
      <c r="C47" s="48"/>
      <c r="D47" s="43" t="s">
        <v>26</v>
      </c>
      <c r="E47" s="32" t="s">
        <v>20</v>
      </c>
      <c r="F47" s="130">
        <v>4800</v>
      </c>
      <c r="G47" s="130">
        <f t="shared" si="5"/>
        <v>-1400</v>
      </c>
      <c r="H47" s="87">
        <v>3400</v>
      </c>
      <c r="I47" s="87">
        <f t="shared" si="6"/>
        <v>70.833333333333343</v>
      </c>
    </row>
    <row r="48" spans="2:9" ht="43.5" x14ac:dyDescent="0.25">
      <c r="B48" s="131"/>
      <c r="C48" s="42">
        <v>36</v>
      </c>
      <c r="D48" s="43" t="s">
        <v>25</v>
      </c>
      <c r="E48" s="32" t="s">
        <v>74</v>
      </c>
      <c r="F48" s="130">
        <v>5766.27</v>
      </c>
      <c r="G48" s="130">
        <f t="shared" si="5"/>
        <v>0</v>
      </c>
      <c r="H48" s="87">
        <v>5766.27</v>
      </c>
      <c r="I48" s="87">
        <f t="shared" si="6"/>
        <v>100</v>
      </c>
    </row>
    <row r="49" spans="2:10" x14ac:dyDescent="0.25">
      <c r="B49" s="131"/>
      <c r="C49" s="42">
        <v>38</v>
      </c>
      <c r="D49" s="43" t="s">
        <v>25</v>
      </c>
      <c r="E49" s="32" t="s">
        <v>77</v>
      </c>
      <c r="F49" s="130">
        <v>84.74</v>
      </c>
      <c r="G49" s="130">
        <f t="shared" si="5"/>
        <v>0</v>
      </c>
      <c r="H49" s="87">
        <v>84.74</v>
      </c>
      <c r="I49" s="87">
        <f t="shared" si="6"/>
        <v>100</v>
      </c>
    </row>
    <row r="50" spans="2:10" x14ac:dyDescent="0.25">
      <c r="B50" s="22">
        <v>4</v>
      </c>
      <c r="C50" s="22"/>
      <c r="D50" s="22"/>
      <c r="E50" s="22" t="s">
        <v>5</v>
      </c>
      <c r="F50" s="86">
        <f>SUM(F51:F59)</f>
        <v>211847.47</v>
      </c>
      <c r="G50" s="86">
        <f>SUM(G51:G59)</f>
        <v>-24415.449999999997</v>
      </c>
      <c r="H50" s="86">
        <f>SUM(H51:H59)</f>
        <v>187432.02</v>
      </c>
      <c r="I50" s="86">
        <f>H50/F50*100</f>
        <v>88.47498627196255</v>
      </c>
    </row>
    <row r="51" spans="2:10" ht="43.5" x14ac:dyDescent="0.25">
      <c r="B51" s="132"/>
      <c r="C51" s="50">
        <v>41</v>
      </c>
      <c r="D51" s="51" t="s">
        <v>9</v>
      </c>
      <c r="E51" s="132" t="s">
        <v>71</v>
      </c>
      <c r="F51" s="89">
        <v>250</v>
      </c>
      <c r="G51" s="89">
        <f>H51-F51</f>
        <v>0</v>
      </c>
      <c r="H51" s="89">
        <v>250</v>
      </c>
      <c r="I51" s="89">
        <f>H51/F51*100</f>
        <v>100</v>
      </c>
    </row>
    <row r="52" spans="2:10" ht="43.5" x14ac:dyDescent="0.25">
      <c r="B52" s="133"/>
      <c r="C52" s="50"/>
      <c r="D52" s="50">
        <v>432</v>
      </c>
      <c r="E52" s="132" t="s">
        <v>71</v>
      </c>
      <c r="F52" s="89">
        <v>1000</v>
      </c>
      <c r="G52" s="89">
        <f>H52-F52</f>
        <v>-1000</v>
      </c>
      <c r="H52" s="89">
        <v>0</v>
      </c>
      <c r="I52" s="89"/>
    </row>
    <row r="53" spans="2:10" ht="43.5" x14ac:dyDescent="0.25">
      <c r="B53" s="48"/>
      <c r="C53" s="44">
        <v>42</v>
      </c>
      <c r="D53" s="45" t="s">
        <v>9</v>
      </c>
      <c r="E53" s="32" t="s">
        <v>21</v>
      </c>
      <c r="F53" s="130">
        <v>29200</v>
      </c>
      <c r="G53" s="89">
        <f t="shared" ref="G53:G59" si="7">H53-F53</f>
        <v>0</v>
      </c>
      <c r="H53" s="87">
        <v>29200</v>
      </c>
      <c r="I53" s="87">
        <f>H53/F53*100</f>
        <v>100</v>
      </c>
    </row>
    <row r="54" spans="2:10" ht="43.5" x14ac:dyDescent="0.25">
      <c r="B54" s="131"/>
      <c r="C54" s="49"/>
      <c r="D54" s="45" t="s">
        <v>23</v>
      </c>
      <c r="E54" s="32" t="s">
        <v>21</v>
      </c>
      <c r="F54" s="130">
        <v>5000</v>
      </c>
      <c r="G54" s="89">
        <f t="shared" si="7"/>
        <v>-3850</v>
      </c>
      <c r="H54" s="87">
        <v>1150</v>
      </c>
      <c r="I54" s="87">
        <f t="shared" ref="I54:I58" si="8">H54/F54*100</f>
        <v>23</v>
      </c>
      <c r="J54" s="52"/>
    </row>
    <row r="55" spans="2:10" ht="43.5" x14ac:dyDescent="0.25">
      <c r="B55" s="124"/>
      <c r="C55" s="44"/>
      <c r="D55" s="44">
        <v>432</v>
      </c>
      <c r="E55" s="32" t="s">
        <v>21</v>
      </c>
      <c r="F55" s="130">
        <v>128300</v>
      </c>
      <c r="G55" s="89">
        <f t="shared" si="7"/>
        <v>-23000</v>
      </c>
      <c r="H55" s="87">
        <v>105300</v>
      </c>
      <c r="I55" s="87">
        <f t="shared" si="8"/>
        <v>82.073265783320352</v>
      </c>
    </row>
    <row r="56" spans="2:10" ht="43.5" x14ac:dyDescent="0.25">
      <c r="B56" s="124"/>
      <c r="C56" s="44"/>
      <c r="D56" s="44">
        <v>503</v>
      </c>
      <c r="E56" s="32" t="s">
        <v>21</v>
      </c>
      <c r="F56" s="130">
        <v>39665.449999999997</v>
      </c>
      <c r="G56" s="89">
        <f>H56-F56</f>
        <v>6134.5500000000029</v>
      </c>
      <c r="H56" s="87">
        <v>45800</v>
      </c>
      <c r="I56" s="87">
        <f t="shared" si="8"/>
        <v>115.46572646976148</v>
      </c>
    </row>
    <row r="57" spans="2:10" ht="43.5" x14ac:dyDescent="0.25">
      <c r="B57" s="131"/>
      <c r="C57" s="49"/>
      <c r="D57" s="44">
        <v>611</v>
      </c>
      <c r="E57" s="32" t="s">
        <v>21</v>
      </c>
      <c r="F57" s="130">
        <v>1532</v>
      </c>
      <c r="G57" s="89">
        <f t="shared" si="7"/>
        <v>0</v>
      </c>
      <c r="H57" s="87">
        <v>1532</v>
      </c>
      <c r="I57" s="87">
        <f t="shared" si="8"/>
        <v>100</v>
      </c>
    </row>
    <row r="58" spans="2:10" ht="43.5" x14ac:dyDescent="0.25">
      <c r="B58" s="131"/>
      <c r="C58" s="49"/>
      <c r="D58" s="44">
        <v>711</v>
      </c>
      <c r="E58" s="32" t="s">
        <v>21</v>
      </c>
      <c r="F58" s="130">
        <v>4200.0200000000004</v>
      </c>
      <c r="G58" s="89">
        <f t="shared" si="7"/>
        <v>0</v>
      </c>
      <c r="H58" s="87">
        <v>4200.0200000000004</v>
      </c>
      <c r="I58" s="87">
        <f t="shared" si="8"/>
        <v>100</v>
      </c>
    </row>
    <row r="59" spans="2:10" ht="43.5" x14ac:dyDescent="0.25">
      <c r="B59" s="124"/>
      <c r="C59" s="44">
        <v>45</v>
      </c>
      <c r="D59" s="44">
        <v>432</v>
      </c>
      <c r="E59" s="32" t="s">
        <v>27</v>
      </c>
      <c r="F59" s="130">
        <v>2700</v>
      </c>
      <c r="G59" s="89">
        <f t="shared" si="7"/>
        <v>-2700</v>
      </c>
      <c r="H59" s="87">
        <v>0</v>
      </c>
      <c r="I59" s="87"/>
    </row>
    <row r="60" spans="2:10" x14ac:dyDescent="0.25">
      <c r="B60" s="22">
        <v>5</v>
      </c>
      <c r="C60" s="22"/>
      <c r="D60" s="22"/>
      <c r="E60" s="22" t="s">
        <v>5</v>
      </c>
      <c r="F60" s="86">
        <f>SUM(F61)</f>
        <v>60000</v>
      </c>
      <c r="G60" s="86">
        <f>G61</f>
        <v>0</v>
      </c>
      <c r="H60" s="86">
        <f>H61</f>
        <v>60000</v>
      </c>
      <c r="I60" s="134">
        <f>H60/F60*100</f>
        <v>100</v>
      </c>
    </row>
    <row r="61" spans="2:10" ht="43.5" x14ac:dyDescent="0.25">
      <c r="B61" s="124"/>
      <c r="C61" s="44">
        <v>54</v>
      </c>
      <c r="D61" s="45" t="s">
        <v>67</v>
      </c>
      <c r="E61" s="32" t="s">
        <v>41</v>
      </c>
      <c r="F61" s="130">
        <v>60000</v>
      </c>
      <c r="G61" s="87">
        <f>H61-F61</f>
        <v>0</v>
      </c>
      <c r="H61" s="87">
        <v>60000</v>
      </c>
      <c r="I61" s="87">
        <f>H61/F61*100</f>
        <v>100</v>
      </c>
    </row>
    <row r="62" spans="2:10" x14ac:dyDescent="0.25">
      <c r="B62" s="182" t="s">
        <v>73</v>
      </c>
      <c r="C62" s="182"/>
      <c r="D62" s="182"/>
      <c r="E62" s="182"/>
      <c r="F62" s="125">
        <f>F60+F50+F33</f>
        <v>2483291.37</v>
      </c>
      <c r="G62" s="125">
        <f>G60+G50+G33</f>
        <v>18627.550000000003</v>
      </c>
      <c r="H62" s="125">
        <f>H60+H50+H33</f>
        <v>2501918.9200000004</v>
      </c>
      <c r="I62" s="125">
        <f>H62/F62*100</f>
        <v>100.75011536000305</v>
      </c>
    </row>
    <row r="63" spans="2:10" x14ac:dyDescent="0.25">
      <c r="B63" s="46"/>
      <c r="C63" s="47"/>
      <c r="D63" s="47"/>
      <c r="E63" s="46"/>
      <c r="F63" s="46"/>
      <c r="G63" s="46"/>
      <c r="H63" s="46"/>
      <c r="I63" s="46"/>
    </row>
    <row r="64" spans="2:10" x14ac:dyDescent="0.25">
      <c r="B64" s="46"/>
      <c r="C64" s="46"/>
      <c r="D64" s="46"/>
      <c r="E64" s="46"/>
      <c r="F64" s="46"/>
      <c r="G64" s="46"/>
      <c r="H64" s="46"/>
      <c r="I64" s="46"/>
    </row>
    <row r="65" spans="2:9" x14ac:dyDescent="0.25">
      <c r="B65" s="46"/>
      <c r="C65" s="46"/>
      <c r="D65" s="46"/>
      <c r="E65" s="46"/>
      <c r="F65" s="46"/>
      <c r="G65" s="46"/>
      <c r="H65" s="46"/>
      <c r="I65" s="46"/>
    </row>
    <row r="66" spans="2:9" x14ac:dyDescent="0.25">
      <c r="B66" s="46"/>
      <c r="C66" s="46"/>
      <c r="D66" s="46"/>
      <c r="E66" s="46"/>
      <c r="F66" s="46"/>
      <c r="G66" s="46"/>
      <c r="H66" s="46"/>
      <c r="I66" s="46"/>
    </row>
    <row r="67" spans="2:9" x14ac:dyDescent="0.25">
      <c r="B67" s="46"/>
      <c r="C67" s="46"/>
      <c r="D67" s="46"/>
      <c r="E67" s="46"/>
      <c r="F67" s="46"/>
      <c r="G67" s="46"/>
      <c r="H67" s="46"/>
      <c r="I67" s="46"/>
    </row>
    <row r="68" spans="2:9" x14ac:dyDescent="0.25">
      <c r="B68" s="46"/>
      <c r="C68" s="46"/>
      <c r="D68" s="46"/>
      <c r="E68" s="46"/>
      <c r="F68" s="46"/>
      <c r="G68" s="46"/>
      <c r="H68" s="46"/>
      <c r="I68" s="46"/>
    </row>
    <row r="69" spans="2:9" x14ac:dyDescent="0.25">
      <c r="B69" s="46"/>
      <c r="C69" s="46"/>
      <c r="D69" s="46"/>
      <c r="E69" s="46"/>
      <c r="F69" s="46"/>
      <c r="G69" s="46"/>
      <c r="H69" s="46"/>
      <c r="I69" s="46"/>
    </row>
    <row r="70" spans="2:9" x14ac:dyDescent="0.25">
      <c r="B70" s="46"/>
      <c r="C70" s="46"/>
      <c r="D70" s="46"/>
      <c r="E70" s="46"/>
      <c r="F70" s="46"/>
      <c r="G70" s="46"/>
      <c r="H70" s="46"/>
      <c r="I70" s="46"/>
    </row>
    <row r="71" spans="2:9" x14ac:dyDescent="0.25">
      <c r="B71" s="46"/>
      <c r="C71" s="46"/>
      <c r="D71" s="46"/>
      <c r="E71" s="46"/>
      <c r="F71" s="46"/>
      <c r="G71" s="46"/>
      <c r="H71" s="46"/>
      <c r="I71" s="46"/>
    </row>
    <row r="72" spans="2:9" x14ac:dyDescent="0.25">
      <c r="B72" s="46"/>
      <c r="C72" s="46"/>
      <c r="D72" s="46"/>
      <c r="E72" s="46"/>
      <c r="F72" s="46"/>
      <c r="G72" s="46"/>
      <c r="H72" s="46"/>
      <c r="I72" s="46"/>
    </row>
    <row r="73" spans="2:9" x14ac:dyDescent="0.25">
      <c r="B73" s="46"/>
      <c r="C73" s="46"/>
      <c r="D73" s="46"/>
      <c r="E73" s="46"/>
      <c r="F73" s="46"/>
      <c r="G73" s="46"/>
      <c r="H73" s="46"/>
      <c r="I73" s="46"/>
    </row>
    <row r="74" spans="2:9" x14ac:dyDescent="0.25">
      <c r="B74" s="46"/>
      <c r="C74" s="46"/>
      <c r="D74" s="46"/>
      <c r="E74" s="46"/>
      <c r="F74" s="46"/>
      <c r="G74" s="46"/>
      <c r="H74" s="46"/>
      <c r="I74" s="46"/>
    </row>
    <row r="75" spans="2:9" x14ac:dyDescent="0.25">
      <c r="B75" s="46"/>
      <c r="C75" s="46"/>
      <c r="D75" s="46"/>
      <c r="E75" s="46"/>
      <c r="F75" s="46"/>
      <c r="G75" s="46"/>
      <c r="H75" s="46"/>
      <c r="I75" s="46"/>
    </row>
    <row r="76" spans="2:9" x14ac:dyDescent="0.25">
      <c r="B76" s="46"/>
      <c r="C76" s="46"/>
      <c r="D76" s="46"/>
      <c r="E76" s="46"/>
      <c r="F76" s="46"/>
      <c r="G76" s="46"/>
      <c r="H76" s="46"/>
      <c r="I76" s="46"/>
    </row>
    <row r="77" spans="2:9" x14ac:dyDescent="0.25">
      <c r="B77" s="46"/>
      <c r="C77" s="46"/>
      <c r="D77" s="46"/>
      <c r="E77" s="46"/>
      <c r="F77" s="46"/>
      <c r="G77" s="46"/>
      <c r="H77" s="46"/>
      <c r="I77" s="46"/>
    </row>
    <row r="78" spans="2:9" x14ac:dyDescent="0.25">
      <c r="B78" s="46"/>
      <c r="C78" s="46"/>
      <c r="D78" s="46"/>
      <c r="E78" s="46"/>
      <c r="F78" s="46"/>
      <c r="G78" s="46"/>
      <c r="H78" s="46"/>
      <c r="I78" s="46"/>
    </row>
    <row r="79" spans="2:9" x14ac:dyDescent="0.25">
      <c r="B79" s="46"/>
      <c r="C79" s="46"/>
      <c r="D79" s="46"/>
      <c r="E79" s="46"/>
      <c r="F79" s="46"/>
      <c r="G79" s="46"/>
      <c r="H79" s="46"/>
      <c r="I79" s="46"/>
    </row>
    <row r="80" spans="2:9" x14ac:dyDescent="0.25">
      <c r="B80" s="46"/>
      <c r="C80" s="46"/>
      <c r="D80" s="46"/>
      <c r="E80" s="46"/>
      <c r="F80" s="46"/>
      <c r="G80" s="46"/>
      <c r="H80" s="46"/>
      <c r="I80" s="46"/>
    </row>
    <row r="81" spans="2:9" x14ac:dyDescent="0.25">
      <c r="B81" s="46"/>
      <c r="C81" s="46"/>
      <c r="D81" s="46"/>
      <c r="E81" s="46"/>
      <c r="F81" s="46"/>
      <c r="G81" s="46"/>
      <c r="H81" s="46"/>
      <c r="I81" s="46"/>
    </row>
    <row r="82" spans="2:9" x14ac:dyDescent="0.25">
      <c r="B82" s="46"/>
      <c r="C82" s="46"/>
      <c r="D82" s="46"/>
      <c r="E82" s="46"/>
      <c r="F82" s="46"/>
      <c r="G82" s="46"/>
      <c r="H82" s="46"/>
      <c r="I82" s="46"/>
    </row>
    <row r="83" spans="2:9" x14ac:dyDescent="0.25">
      <c r="B83" s="46"/>
      <c r="C83" s="46"/>
      <c r="D83" s="46"/>
      <c r="E83" s="46"/>
      <c r="F83" s="46"/>
      <c r="G83" s="46"/>
      <c r="H83" s="46"/>
      <c r="I83" s="46"/>
    </row>
    <row r="84" spans="2:9" x14ac:dyDescent="0.25">
      <c r="B84" s="46"/>
      <c r="C84" s="46"/>
      <c r="D84" s="46"/>
      <c r="E84" s="46"/>
      <c r="F84" s="46"/>
      <c r="G84" s="46"/>
      <c r="H84" s="46"/>
      <c r="I84" s="46"/>
    </row>
    <row r="85" spans="2:9" x14ac:dyDescent="0.25">
      <c r="B85" s="46"/>
      <c r="C85" s="46"/>
      <c r="D85" s="46"/>
      <c r="E85" s="46"/>
      <c r="F85" s="46"/>
      <c r="G85" s="46"/>
      <c r="H85" s="46"/>
      <c r="I85" s="46"/>
    </row>
    <row r="86" spans="2:9" x14ac:dyDescent="0.25">
      <c r="B86" s="46"/>
      <c r="C86" s="46"/>
      <c r="D86" s="46"/>
      <c r="E86" s="46"/>
      <c r="F86" s="46"/>
      <c r="G86" s="46"/>
      <c r="H86" s="46"/>
      <c r="I86" s="46"/>
    </row>
    <row r="87" spans="2:9" x14ac:dyDescent="0.25">
      <c r="B87" s="46"/>
      <c r="C87" s="46"/>
      <c r="D87" s="46"/>
      <c r="E87" s="46"/>
      <c r="F87" s="46"/>
      <c r="G87" s="46"/>
      <c r="H87" s="46"/>
      <c r="I87" s="46"/>
    </row>
    <row r="88" spans="2:9" x14ac:dyDescent="0.25">
      <c r="B88" s="46"/>
      <c r="C88" s="46"/>
      <c r="D88" s="46"/>
      <c r="E88" s="46"/>
      <c r="F88" s="46"/>
      <c r="G88" s="46"/>
      <c r="H88" s="46"/>
      <c r="I88" s="46"/>
    </row>
    <row r="89" spans="2:9" x14ac:dyDescent="0.25">
      <c r="B89" s="46"/>
      <c r="C89" s="46"/>
      <c r="D89" s="46"/>
      <c r="E89" s="46"/>
      <c r="F89" s="46"/>
      <c r="G89" s="46"/>
      <c r="H89" s="46"/>
      <c r="I89" s="46"/>
    </row>
    <row r="90" spans="2:9" x14ac:dyDescent="0.25">
      <c r="B90" s="46"/>
      <c r="C90" s="46"/>
      <c r="D90" s="46"/>
      <c r="E90" s="46"/>
      <c r="F90" s="46"/>
      <c r="G90" s="46"/>
      <c r="H90" s="46"/>
      <c r="I90" s="46"/>
    </row>
    <row r="91" spans="2:9" x14ac:dyDescent="0.25">
      <c r="B91" s="46"/>
      <c r="C91" s="46"/>
      <c r="D91" s="46"/>
      <c r="E91" s="46"/>
      <c r="F91" s="46"/>
      <c r="G91" s="46"/>
      <c r="H91" s="46"/>
      <c r="I91" s="46"/>
    </row>
    <row r="92" spans="2:9" x14ac:dyDescent="0.25">
      <c r="B92" s="46"/>
      <c r="C92" s="46"/>
      <c r="D92" s="46"/>
      <c r="E92" s="46"/>
      <c r="F92" s="46"/>
      <c r="G92" s="46"/>
      <c r="H92" s="46"/>
      <c r="I92" s="46"/>
    </row>
    <row r="93" spans="2:9" x14ac:dyDescent="0.25">
      <c r="B93" s="46"/>
      <c r="C93" s="46"/>
      <c r="D93" s="46"/>
      <c r="E93" s="46"/>
      <c r="F93" s="46"/>
      <c r="G93" s="46"/>
      <c r="H93" s="46"/>
      <c r="I93" s="46"/>
    </row>
    <row r="94" spans="2:9" x14ac:dyDescent="0.25">
      <c r="B94" s="46"/>
      <c r="C94" s="46"/>
      <c r="D94" s="46"/>
      <c r="E94" s="46"/>
      <c r="F94" s="46"/>
      <c r="G94" s="46"/>
      <c r="H94" s="46"/>
      <c r="I94" s="46"/>
    </row>
    <row r="95" spans="2:9" x14ac:dyDescent="0.25">
      <c r="B95" s="46"/>
      <c r="C95" s="46"/>
      <c r="D95" s="46"/>
      <c r="E95" s="46"/>
      <c r="F95" s="46"/>
      <c r="G95" s="46"/>
      <c r="H95" s="46"/>
      <c r="I95" s="46"/>
    </row>
    <row r="96" spans="2:9" x14ac:dyDescent="0.25">
      <c r="B96" s="46"/>
      <c r="C96" s="46"/>
      <c r="D96" s="46"/>
      <c r="E96" s="46"/>
      <c r="F96" s="46"/>
      <c r="G96" s="46"/>
      <c r="H96" s="46"/>
      <c r="I96" s="46"/>
    </row>
    <row r="97" spans="2:9" x14ac:dyDescent="0.25">
      <c r="B97" s="46"/>
      <c r="C97" s="46"/>
      <c r="D97" s="46"/>
      <c r="E97" s="46"/>
      <c r="F97" s="46"/>
      <c r="G97" s="46"/>
      <c r="H97" s="46"/>
      <c r="I97" s="46"/>
    </row>
    <row r="98" spans="2:9" x14ac:dyDescent="0.25">
      <c r="B98" s="46"/>
      <c r="C98" s="46"/>
      <c r="D98" s="46"/>
      <c r="E98" s="46"/>
      <c r="F98" s="46"/>
      <c r="G98" s="46"/>
      <c r="H98" s="46"/>
      <c r="I98" s="46"/>
    </row>
    <row r="99" spans="2:9" x14ac:dyDescent="0.25">
      <c r="B99" s="46"/>
      <c r="C99" s="46"/>
      <c r="D99" s="46"/>
      <c r="E99" s="46"/>
      <c r="F99" s="46"/>
      <c r="G99" s="46"/>
      <c r="H99" s="46"/>
      <c r="I99" s="46"/>
    </row>
    <row r="100" spans="2:9" x14ac:dyDescent="0.25">
      <c r="B100" s="46"/>
      <c r="C100" s="46"/>
      <c r="D100" s="46"/>
      <c r="E100" s="46"/>
      <c r="F100" s="46"/>
      <c r="G100" s="46"/>
      <c r="H100" s="46"/>
      <c r="I100" s="46"/>
    </row>
    <row r="101" spans="2:9" x14ac:dyDescent="0.25">
      <c r="B101" s="46"/>
      <c r="C101" s="46"/>
      <c r="D101" s="46"/>
      <c r="E101" s="46"/>
      <c r="F101" s="46"/>
      <c r="G101" s="46"/>
      <c r="H101" s="46"/>
      <c r="I101" s="46"/>
    </row>
    <row r="102" spans="2:9" x14ac:dyDescent="0.25">
      <c r="B102" s="46"/>
      <c r="C102" s="46"/>
      <c r="D102" s="46"/>
      <c r="E102" s="46"/>
      <c r="F102" s="46"/>
      <c r="G102" s="46"/>
      <c r="H102" s="46"/>
      <c r="I102" s="46"/>
    </row>
    <row r="103" spans="2:9" x14ac:dyDescent="0.25">
      <c r="B103" s="46"/>
      <c r="C103" s="46"/>
      <c r="D103" s="46"/>
      <c r="E103" s="46"/>
      <c r="F103" s="46"/>
      <c r="G103" s="46"/>
      <c r="H103" s="46"/>
      <c r="I103" s="46"/>
    </row>
    <row r="104" spans="2:9" x14ac:dyDescent="0.25">
      <c r="B104" s="46"/>
      <c r="C104" s="46"/>
      <c r="D104" s="46"/>
      <c r="E104" s="46"/>
      <c r="F104" s="46"/>
      <c r="G104" s="46"/>
      <c r="H104" s="46"/>
      <c r="I104" s="46"/>
    </row>
    <row r="105" spans="2:9" x14ac:dyDescent="0.25">
      <c r="B105" s="46"/>
      <c r="C105" s="46"/>
      <c r="D105" s="46"/>
      <c r="E105" s="46"/>
      <c r="F105" s="46"/>
      <c r="G105" s="46"/>
      <c r="H105" s="46"/>
      <c r="I105" s="46"/>
    </row>
    <row r="106" spans="2:9" x14ac:dyDescent="0.25">
      <c r="B106" s="46"/>
      <c r="C106" s="46"/>
      <c r="D106" s="46"/>
      <c r="E106" s="46"/>
      <c r="F106" s="46"/>
      <c r="G106" s="46"/>
      <c r="H106" s="46"/>
      <c r="I106" s="46"/>
    </row>
    <row r="107" spans="2:9" x14ac:dyDescent="0.25">
      <c r="B107" s="46"/>
      <c r="C107" s="46"/>
      <c r="D107" s="46"/>
      <c r="E107" s="46"/>
      <c r="F107" s="46"/>
      <c r="G107" s="46"/>
      <c r="H107" s="46"/>
      <c r="I107" s="46"/>
    </row>
    <row r="108" spans="2:9" x14ac:dyDescent="0.25">
      <c r="B108" s="46"/>
      <c r="C108" s="46"/>
      <c r="D108" s="46"/>
      <c r="E108" s="46"/>
      <c r="F108" s="46"/>
      <c r="G108" s="46"/>
      <c r="H108" s="46"/>
      <c r="I108" s="46"/>
    </row>
    <row r="109" spans="2:9" x14ac:dyDescent="0.25">
      <c r="B109" s="46"/>
      <c r="C109" s="46"/>
      <c r="D109" s="46"/>
      <c r="E109" s="46"/>
      <c r="F109" s="46"/>
      <c r="G109" s="46"/>
      <c r="H109" s="46"/>
      <c r="I109" s="46"/>
    </row>
    <row r="110" spans="2:9" x14ac:dyDescent="0.25">
      <c r="B110" s="46"/>
      <c r="C110" s="46"/>
      <c r="D110" s="46"/>
      <c r="E110" s="46"/>
      <c r="F110" s="46"/>
      <c r="G110" s="46"/>
      <c r="H110" s="46"/>
      <c r="I110" s="46"/>
    </row>
    <row r="111" spans="2:9" x14ac:dyDescent="0.25">
      <c r="B111" s="46"/>
      <c r="C111" s="46"/>
      <c r="D111" s="46"/>
      <c r="E111" s="46"/>
      <c r="F111" s="46"/>
      <c r="G111" s="46"/>
      <c r="H111" s="46"/>
      <c r="I111" s="46"/>
    </row>
    <row r="112" spans="2:9" x14ac:dyDescent="0.25">
      <c r="B112" s="46"/>
      <c r="C112" s="46"/>
      <c r="D112" s="46"/>
      <c r="E112" s="46"/>
      <c r="F112" s="46"/>
      <c r="G112" s="46"/>
      <c r="H112" s="46"/>
      <c r="I112" s="46"/>
    </row>
    <row r="113" spans="2:9" x14ac:dyDescent="0.25">
      <c r="B113" s="46"/>
      <c r="C113" s="46"/>
      <c r="D113" s="46"/>
      <c r="E113" s="46"/>
      <c r="F113" s="46"/>
      <c r="G113" s="46"/>
      <c r="H113" s="46"/>
      <c r="I113" s="46"/>
    </row>
    <row r="114" spans="2:9" x14ac:dyDescent="0.25">
      <c r="B114" s="46"/>
      <c r="C114" s="46"/>
      <c r="D114" s="46"/>
      <c r="E114" s="46"/>
      <c r="F114" s="46"/>
      <c r="G114" s="46"/>
      <c r="H114" s="46"/>
      <c r="I114" s="46"/>
    </row>
    <row r="115" spans="2:9" x14ac:dyDescent="0.25">
      <c r="B115" s="46"/>
      <c r="C115" s="46"/>
      <c r="D115" s="46"/>
      <c r="E115" s="46"/>
      <c r="F115" s="46"/>
      <c r="G115" s="46"/>
      <c r="H115" s="46"/>
      <c r="I115" s="46"/>
    </row>
    <row r="116" spans="2:9" x14ac:dyDescent="0.25">
      <c r="B116" s="46"/>
      <c r="C116" s="46"/>
      <c r="D116" s="46"/>
      <c r="E116" s="46"/>
      <c r="F116" s="46"/>
      <c r="G116" s="46"/>
      <c r="H116" s="46"/>
      <c r="I116" s="46"/>
    </row>
    <row r="117" spans="2:9" x14ac:dyDescent="0.25">
      <c r="B117" s="46"/>
      <c r="C117" s="46"/>
      <c r="D117" s="46"/>
      <c r="E117" s="46"/>
      <c r="F117" s="46"/>
      <c r="G117" s="46"/>
      <c r="H117" s="46"/>
      <c r="I117" s="46"/>
    </row>
    <row r="118" spans="2:9" x14ac:dyDescent="0.25">
      <c r="B118" s="46"/>
      <c r="C118" s="46"/>
      <c r="D118" s="46"/>
      <c r="E118" s="46"/>
      <c r="F118" s="46"/>
      <c r="G118" s="46"/>
      <c r="H118" s="46"/>
      <c r="I118" s="46"/>
    </row>
    <row r="119" spans="2:9" x14ac:dyDescent="0.25">
      <c r="B119" s="46"/>
      <c r="C119" s="46"/>
      <c r="D119" s="46"/>
      <c r="E119" s="46"/>
      <c r="F119" s="46"/>
      <c r="G119" s="46"/>
      <c r="H119" s="46"/>
      <c r="I119" s="46"/>
    </row>
    <row r="120" spans="2:9" x14ac:dyDescent="0.25">
      <c r="B120" s="46"/>
      <c r="C120" s="46"/>
      <c r="D120" s="46"/>
      <c r="E120" s="46"/>
      <c r="F120" s="46"/>
      <c r="G120" s="46"/>
      <c r="H120" s="46"/>
      <c r="I120" s="46"/>
    </row>
    <row r="121" spans="2:9" x14ac:dyDescent="0.25">
      <c r="B121" s="46"/>
      <c r="C121" s="46"/>
      <c r="D121" s="46"/>
      <c r="E121" s="46"/>
      <c r="F121" s="46"/>
      <c r="G121" s="46"/>
      <c r="H121" s="46"/>
      <c r="I121" s="46"/>
    </row>
    <row r="122" spans="2:9" x14ac:dyDescent="0.25">
      <c r="B122" s="46"/>
      <c r="C122" s="46"/>
      <c r="D122" s="46"/>
      <c r="E122" s="46"/>
      <c r="F122" s="46"/>
      <c r="G122" s="46"/>
      <c r="H122" s="46"/>
      <c r="I122" s="46"/>
    </row>
    <row r="123" spans="2:9" x14ac:dyDescent="0.25">
      <c r="B123" s="46"/>
      <c r="C123" s="46"/>
      <c r="D123" s="46"/>
      <c r="E123" s="46"/>
      <c r="F123" s="46"/>
      <c r="G123" s="46"/>
      <c r="H123" s="46"/>
      <c r="I123" s="46"/>
    </row>
    <row r="124" spans="2:9" x14ac:dyDescent="0.25">
      <c r="B124" s="46"/>
      <c r="C124" s="46"/>
      <c r="D124" s="46"/>
      <c r="E124" s="46"/>
      <c r="F124" s="46"/>
      <c r="G124" s="46"/>
      <c r="H124" s="46"/>
      <c r="I124" s="46"/>
    </row>
    <row r="125" spans="2:9" x14ac:dyDescent="0.25">
      <c r="B125" s="46"/>
      <c r="C125" s="46"/>
      <c r="D125" s="46"/>
      <c r="E125" s="46"/>
      <c r="F125" s="46"/>
      <c r="G125" s="46"/>
      <c r="H125" s="46"/>
      <c r="I125" s="46"/>
    </row>
    <row r="126" spans="2:9" x14ac:dyDescent="0.25">
      <c r="B126" s="21"/>
      <c r="C126" s="21"/>
      <c r="D126" s="21"/>
      <c r="E126" s="21"/>
      <c r="F126" s="21"/>
      <c r="G126" s="21"/>
      <c r="H126" s="21"/>
      <c r="I126" s="21"/>
    </row>
    <row r="127" spans="2:9" x14ac:dyDescent="0.25">
      <c r="B127" s="21"/>
      <c r="C127" s="21"/>
      <c r="D127" s="21"/>
      <c r="E127" s="21"/>
      <c r="F127" s="21"/>
      <c r="G127" s="21"/>
      <c r="H127" s="21"/>
      <c r="I127" s="21"/>
    </row>
    <row r="128" spans="2:9" x14ac:dyDescent="0.25">
      <c r="B128" s="21"/>
      <c r="C128" s="21"/>
      <c r="D128" s="21"/>
      <c r="E128" s="21"/>
      <c r="F128" s="21"/>
      <c r="G128" s="21"/>
      <c r="H128" s="21"/>
      <c r="I128" s="21"/>
    </row>
    <row r="129" spans="2:9" x14ac:dyDescent="0.25">
      <c r="B129" s="21"/>
      <c r="C129" s="21"/>
      <c r="D129" s="21"/>
      <c r="E129" s="21"/>
      <c r="F129" s="21"/>
      <c r="G129" s="21"/>
      <c r="H129" s="21"/>
      <c r="I129" s="21"/>
    </row>
    <row r="130" spans="2:9" x14ac:dyDescent="0.25">
      <c r="B130" s="21"/>
      <c r="C130" s="21"/>
      <c r="D130" s="21"/>
      <c r="E130" s="21"/>
      <c r="F130" s="21"/>
      <c r="G130" s="21"/>
      <c r="H130" s="21"/>
      <c r="I130" s="21"/>
    </row>
    <row r="131" spans="2:9" x14ac:dyDescent="0.25">
      <c r="B131" s="21"/>
      <c r="C131" s="21"/>
      <c r="D131" s="21"/>
      <c r="E131" s="21"/>
      <c r="F131" s="21"/>
      <c r="G131" s="21"/>
      <c r="H131" s="21"/>
      <c r="I131" s="21"/>
    </row>
    <row r="132" spans="2:9" x14ac:dyDescent="0.25">
      <c r="B132" s="21"/>
      <c r="C132" s="21"/>
      <c r="D132" s="21"/>
      <c r="E132" s="21"/>
      <c r="F132" s="21"/>
      <c r="G132" s="21"/>
      <c r="H132" s="21"/>
      <c r="I132" s="21"/>
    </row>
    <row r="133" spans="2:9" x14ac:dyDescent="0.25">
      <c r="B133" s="21"/>
      <c r="C133" s="21"/>
      <c r="D133" s="21"/>
      <c r="E133" s="21"/>
      <c r="F133" s="21"/>
      <c r="G133" s="21"/>
      <c r="H133" s="21"/>
      <c r="I133" s="21"/>
    </row>
    <row r="134" spans="2:9" x14ac:dyDescent="0.25">
      <c r="B134" s="21"/>
      <c r="C134" s="21"/>
      <c r="D134" s="21"/>
      <c r="E134" s="21"/>
      <c r="F134" s="21"/>
      <c r="G134" s="21"/>
      <c r="H134" s="21"/>
      <c r="I134" s="21"/>
    </row>
    <row r="135" spans="2:9" x14ac:dyDescent="0.25">
      <c r="B135" s="21"/>
      <c r="C135" s="21"/>
      <c r="D135" s="21"/>
      <c r="E135" s="21"/>
      <c r="F135" s="21"/>
      <c r="G135" s="21"/>
      <c r="H135" s="21"/>
      <c r="I135" s="21"/>
    </row>
    <row r="136" spans="2:9" x14ac:dyDescent="0.25">
      <c r="B136" s="21"/>
      <c r="C136" s="21"/>
      <c r="D136" s="21"/>
      <c r="E136" s="21"/>
      <c r="F136" s="21"/>
      <c r="G136" s="21"/>
      <c r="H136" s="21"/>
      <c r="I136" s="21"/>
    </row>
    <row r="137" spans="2:9" x14ac:dyDescent="0.25">
      <c r="B137" s="21"/>
      <c r="C137" s="21"/>
      <c r="D137" s="21"/>
      <c r="E137" s="21"/>
      <c r="F137" s="21"/>
      <c r="G137" s="21"/>
      <c r="H137" s="21"/>
      <c r="I137" s="21"/>
    </row>
    <row r="138" spans="2:9" x14ac:dyDescent="0.25">
      <c r="B138" s="21"/>
      <c r="C138" s="21"/>
      <c r="D138" s="21"/>
      <c r="E138" s="21"/>
      <c r="F138" s="21"/>
      <c r="G138" s="21"/>
      <c r="H138" s="21"/>
      <c r="I138" s="21"/>
    </row>
    <row r="139" spans="2:9" x14ac:dyDescent="0.25">
      <c r="B139" s="21"/>
      <c r="C139" s="21"/>
      <c r="D139" s="21"/>
      <c r="E139" s="21"/>
      <c r="F139" s="21"/>
      <c r="G139" s="21"/>
      <c r="H139" s="21"/>
      <c r="I139" s="21"/>
    </row>
    <row r="140" spans="2:9" x14ac:dyDescent="0.25">
      <c r="B140" s="21"/>
      <c r="C140" s="21"/>
      <c r="D140" s="21"/>
      <c r="E140" s="21"/>
      <c r="F140" s="21"/>
      <c r="G140" s="21"/>
      <c r="H140" s="21"/>
      <c r="I140" s="21"/>
    </row>
    <row r="141" spans="2:9" x14ac:dyDescent="0.25">
      <c r="B141" s="21"/>
      <c r="C141" s="21"/>
      <c r="D141" s="21"/>
      <c r="E141" s="21"/>
      <c r="F141" s="21"/>
      <c r="G141" s="21"/>
      <c r="H141" s="21"/>
      <c r="I141" s="21"/>
    </row>
    <row r="142" spans="2:9" x14ac:dyDescent="0.25">
      <c r="B142" s="21"/>
      <c r="C142" s="21"/>
      <c r="D142" s="21"/>
      <c r="E142" s="21"/>
      <c r="F142" s="21"/>
      <c r="G142" s="21"/>
      <c r="H142" s="21"/>
      <c r="I142" s="21"/>
    </row>
    <row r="143" spans="2:9" x14ac:dyDescent="0.25">
      <c r="B143" s="21"/>
      <c r="C143" s="21"/>
      <c r="D143" s="21"/>
      <c r="E143" s="21"/>
      <c r="F143" s="21"/>
      <c r="G143" s="21"/>
      <c r="H143" s="21"/>
      <c r="I143" s="21"/>
    </row>
    <row r="144" spans="2:9" x14ac:dyDescent="0.25">
      <c r="B144" s="21"/>
      <c r="C144" s="21"/>
      <c r="D144" s="21"/>
      <c r="E144" s="21"/>
      <c r="F144" s="21"/>
      <c r="G144" s="21"/>
      <c r="H144" s="21"/>
      <c r="I144" s="21"/>
    </row>
    <row r="145" spans="2:9" x14ac:dyDescent="0.25">
      <c r="B145" s="21"/>
      <c r="C145" s="21"/>
      <c r="D145" s="21"/>
      <c r="E145" s="21"/>
      <c r="F145" s="21"/>
      <c r="G145" s="21"/>
      <c r="H145" s="21"/>
      <c r="I145" s="21"/>
    </row>
    <row r="146" spans="2:9" x14ac:dyDescent="0.25">
      <c r="B146" s="21"/>
      <c r="C146" s="21"/>
      <c r="D146" s="21"/>
      <c r="E146" s="21"/>
      <c r="F146" s="21"/>
      <c r="G146" s="21"/>
      <c r="H146" s="21"/>
      <c r="I146" s="21"/>
    </row>
    <row r="147" spans="2:9" x14ac:dyDescent="0.25">
      <c r="B147" s="21"/>
      <c r="C147" s="21"/>
      <c r="D147" s="21"/>
      <c r="E147" s="21"/>
      <c r="F147" s="21"/>
      <c r="G147" s="21"/>
      <c r="H147" s="21"/>
      <c r="I147" s="21"/>
    </row>
    <row r="148" spans="2:9" x14ac:dyDescent="0.25">
      <c r="B148" s="21"/>
      <c r="C148" s="21"/>
      <c r="D148" s="21"/>
      <c r="E148" s="21"/>
      <c r="F148" s="21"/>
      <c r="G148" s="21"/>
      <c r="H148" s="21"/>
      <c r="I148" s="21"/>
    </row>
    <row r="149" spans="2:9" x14ac:dyDescent="0.25">
      <c r="B149" s="21"/>
      <c r="C149" s="21"/>
      <c r="D149" s="21"/>
      <c r="E149" s="21"/>
      <c r="F149" s="21"/>
      <c r="G149" s="21"/>
      <c r="H149" s="21"/>
      <c r="I149" s="21"/>
    </row>
    <row r="150" spans="2:9" x14ac:dyDescent="0.25">
      <c r="B150" s="21"/>
      <c r="C150" s="21"/>
      <c r="D150" s="21"/>
      <c r="E150" s="21"/>
      <c r="F150" s="21"/>
      <c r="G150" s="21"/>
      <c r="H150" s="21"/>
      <c r="I150" s="21"/>
    </row>
    <row r="151" spans="2:9" x14ac:dyDescent="0.25">
      <c r="B151" s="21"/>
      <c r="C151" s="21"/>
      <c r="D151" s="21"/>
      <c r="E151" s="21"/>
      <c r="F151" s="21"/>
      <c r="G151" s="21"/>
      <c r="H151" s="21"/>
      <c r="I151" s="21"/>
    </row>
    <row r="152" spans="2:9" x14ac:dyDescent="0.25">
      <c r="B152" s="21"/>
      <c r="C152" s="21"/>
      <c r="D152" s="21"/>
      <c r="E152" s="21"/>
      <c r="F152" s="21"/>
      <c r="G152" s="21"/>
      <c r="H152" s="21"/>
      <c r="I152" s="21"/>
    </row>
    <row r="153" spans="2:9" x14ac:dyDescent="0.25">
      <c r="B153" s="21"/>
      <c r="C153" s="21"/>
      <c r="D153" s="21"/>
      <c r="E153" s="21"/>
      <c r="F153" s="21"/>
      <c r="G153" s="21"/>
      <c r="H153" s="21"/>
      <c r="I153" s="21"/>
    </row>
    <row r="154" spans="2:9" x14ac:dyDescent="0.25">
      <c r="B154" s="21"/>
      <c r="C154" s="21"/>
      <c r="D154" s="21"/>
      <c r="E154" s="21"/>
      <c r="F154" s="21"/>
      <c r="G154" s="21"/>
      <c r="H154" s="21"/>
      <c r="I154" s="21"/>
    </row>
    <row r="155" spans="2:9" x14ac:dyDescent="0.25">
      <c r="B155" s="21"/>
      <c r="C155" s="21"/>
      <c r="D155" s="21"/>
      <c r="E155" s="21"/>
      <c r="F155" s="21"/>
      <c r="G155" s="21"/>
      <c r="H155" s="21"/>
      <c r="I155" s="21"/>
    </row>
    <row r="156" spans="2:9" x14ac:dyDescent="0.25">
      <c r="B156" s="21"/>
      <c r="C156" s="21"/>
      <c r="D156" s="21"/>
      <c r="E156" s="21"/>
      <c r="F156" s="21"/>
      <c r="G156" s="21"/>
      <c r="H156" s="21"/>
      <c r="I156" s="21"/>
    </row>
    <row r="157" spans="2:9" x14ac:dyDescent="0.25">
      <c r="B157" s="21"/>
      <c r="C157" s="21"/>
      <c r="D157" s="21"/>
      <c r="E157" s="21"/>
      <c r="F157" s="21"/>
      <c r="G157" s="21"/>
      <c r="H157" s="21"/>
      <c r="I157" s="21"/>
    </row>
    <row r="158" spans="2:9" x14ac:dyDescent="0.25">
      <c r="B158" s="21"/>
      <c r="C158" s="21"/>
      <c r="D158" s="21"/>
      <c r="E158" s="21"/>
      <c r="F158" s="21"/>
      <c r="G158" s="21"/>
      <c r="H158" s="21"/>
      <c r="I158" s="21"/>
    </row>
    <row r="159" spans="2:9" x14ac:dyDescent="0.25">
      <c r="B159" s="21"/>
      <c r="C159" s="21"/>
      <c r="D159" s="21"/>
      <c r="E159" s="21"/>
      <c r="F159" s="21"/>
      <c r="G159" s="21"/>
      <c r="H159" s="21"/>
      <c r="I159" s="21"/>
    </row>
    <row r="160" spans="2:9" x14ac:dyDescent="0.25">
      <c r="B160" s="21"/>
      <c r="C160" s="21"/>
      <c r="D160" s="21"/>
      <c r="E160" s="21"/>
      <c r="F160" s="21"/>
      <c r="G160" s="21"/>
      <c r="H160" s="21"/>
      <c r="I160" s="21"/>
    </row>
    <row r="161" spans="2:9" x14ac:dyDescent="0.25">
      <c r="B161" s="21"/>
      <c r="C161" s="21"/>
      <c r="D161" s="21"/>
      <c r="E161" s="21"/>
      <c r="F161" s="21"/>
      <c r="G161" s="21"/>
      <c r="H161" s="21"/>
      <c r="I161" s="21"/>
    </row>
    <row r="162" spans="2:9" x14ac:dyDescent="0.25">
      <c r="B162" s="21"/>
      <c r="C162" s="21"/>
      <c r="D162" s="21"/>
      <c r="E162" s="21"/>
      <c r="F162" s="21"/>
      <c r="G162" s="21"/>
      <c r="H162" s="21"/>
      <c r="I162" s="21"/>
    </row>
    <row r="163" spans="2:9" x14ac:dyDescent="0.25">
      <c r="B163" s="21"/>
      <c r="C163" s="21"/>
      <c r="D163" s="21"/>
      <c r="E163" s="21"/>
      <c r="F163" s="21"/>
      <c r="G163" s="21"/>
      <c r="H163" s="21"/>
      <c r="I163" s="21"/>
    </row>
    <row r="164" spans="2:9" x14ac:dyDescent="0.25">
      <c r="B164" s="21"/>
      <c r="C164" s="21"/>
      <c r="D164" s="21"/>
      <c r="E164" s="21"/>
      <c r="F164" s="21"/>
      <c r="G164" s="21"/>
      <c r="H164" s="21"/>
      <c r="I164" s="21"/>
    </row>
    <row r="165" spans="2:9" x14ac:dyDescent="0.25">
      <c r="B165" s="21"/>
      <c r="C165" s="21"/>
      <c r="D165" s="21"/>
      <c r="E165" s="21"/>
      <c r="F165" s="21"/>
      <c r="G165" s="21"/>
      <c r="H165" s="21"/>
      <c r="I165" s="21"/>
    </row>
    <row r="166" spans="2:9" x14ac:dyDescent="0.25">
      <c r="B166" s="21"/>
      <c r="C166" s="21"/>
      <c r="D166" s="21"/>
      <c r="E166" s="21"/>
      <c r="F166" s="21"/>
      <c r="G166" s="21"/>
      <c r="H166" s="21"/>
      <c r="I166" s="21"/>
    </row>
    <row r="167" spans="2:9" x14ac:dyDescent="0.25">
      <c r="B167" s="21"/>
      <c r="C167" s="21"/>
      <c r="D167" s="21"/>
      <c r="E167" s="21"/>
      <c r="F167" s="21"/>
      <c r="G167" s="21"/>
      <c r="H167" s="21"/>
      <c r="I167" s="21"/>
    </row>
    <row r="168" spans="2:9" x14ac:dyDescent="0.25">
      <c r="B168" s="21"/>
      <c r="C168" s="21"/>
      <c r="D168" s="21"/>
      <c r="E168" s="21"/>
      <c r="F168" s="21"/>
      <c r="G168" s="21"/>
      <c r="H168" s="21"/>
      <c r="I168" s="21"/>
    </row>
    <row r="169" spans="2:9" x14ac:dyDescent="0.25">
      <c r="B169" s="21"/>
      <c r="C169" s="21"/>
      <c r="D169" s="21"/>
      <c r="E169" s="21"/>
      <c r="F169" s="21"/>
      <c r="G169" s="21"/>
      <c r="H169" s="21"/>
      <c r="I169" s="21"/>
    </row>
    <row r="170" spans="2:9" x14ac:dyDescent="0.25">
      <c r="B170" s="21"/>
      <c r="C170" s="21"/>
      <c r="D170" s="21"/>
      <c r="E170" s="21"/>
      <c r="F170" s="21"/>
      <c r="G170" s="21"/>
      <c r="H170" s="21"/>
      <c r="I170" s="21"/>
    </row>
    <row r="171" spans="2:9" x14ac:dyDescent="0.25">
      <c r="B171" s="21"/>
      <c r="C171" s="21"/>
      <c r="D171" s="21"/>
      <c r="E171" s="21"/>
      <c r="F171" s="21"/>
      <c r="G171" s="21"/>
      <c r="H171" s="21"/>
      <c r="I171" s="21"/>
    </row>
    <row r="172" spans="2:9" x14ac:dyDescent="0.25">
      <c r="B172" s="21"/>
      <c r="C172" s="21"/>
      <c r="D172" s="21"/>
      <c r="E172" s="21"/>
      <c r="F172" s="21"/>
      <c r="G172" s="21"/>
      <c r="H172" s="21"/>
      <c r="I172" s="21"/>
    </row>
    <row r="173" spans="2:9" x14ac:dyDescent="0.25">
      <c r="B173" s="21"/>
      <c r="C173" s="21"/>
      <c r="D173" s="21"/>
      <c r="E173" s="21"/>
      <c r="F173" s="21"/>
      <c r="G173" s="21"/>
      <c r="H173" s="21"/>
      <c r="I173" s="21"/>
    </row>
    <row r="174" spans="2:9" x14ac:dyDescent="0.25">
      <c r="B174" s="21"/>
      <c r="C174" s="21"/>
      <c r="D174" s="21"/>
      <c r="E174" s="21"/>
      <c r="F174" s="21"/>
      <c r="G174" s="21"/>
      <c r="H174" s="21"/>
      <c r="I174" s="21"/>
    </row>
    <row r="175" spans="2:9" x14ac:dyDescent="0.25">
      <c r="B175" s="21"/>
      <c r="C175" s="21"/>
      <c r="D175" s="21"/>
      <c r="E175" s="21"/>
      <c r="F175" s="21"/>
      <c r="G175" s="21"/>
      <c r="H175" s="21"/>
      <c r="I175" s="21"/>
    </row>
    <row r="176" spans="2:9" x14ac:dyDescent="0.25">
      <c r="B176" s="21"/>
      <c r="C176" s="21"/>
      <c r="D176" s="21"/>
      <c r="E176" s="21"/>
      <c r="F176" s="21"/>
      <c r="G176" s="21"/>
      <c r="H176" s="21"/>
      <c r="I176" s="21"/>
    </row>
    <row r="177" spans="2:9" x14ac:dyDescent="0.25">
      <c r="B177" s="21"/>
      <c r="C177" s="21"/>
      <c r="D177" s="21"/>
      <c r="E177" s="21"/>
      <c r="F177" s="21"/>
      <c r="G177" s="21"/>
      <c r="H177" s="21"/>
      <c r="I177" s="21"/>
    </row>
    <row r="178" spans="2:9" x14ac:dyDescent="0.25">
      <c r="B178" s="21"/>
      <c r="C178" s="21"/>
      <c r="D178" s="21"/>
      <c r="E178" s="21"/>
      <c r="F178" s="21"/>
      <c r="G178" s="21"/>
      <c r="H178" s="21"/>
      <c r="I178" s="21"/>
    </row>
    <row r="179" spans="2:9" x14ac:dyDescent="0.25">
      <c r="B179" s="21"/>
      <c r="C179" s="21"/>
      <c r="D179" s="21"/>
      <c r="E179" s="21"/>
      <c r="F179" s="21"/>
      <c r="G179" s="21"/>
      <c r="H179" s="21"/>
      <c r="I179" s="21"/>
    </row>
    <row r="180" spans="2:9" x14ac:dyDescent="0.25">
      <c r="B180" s="21"/>
      <c r="C180" s="21"/>
      <c r="D180" s="21"/>
      <c r="E180" s="21"/>
      <c r="F180" s="21"/>
      <c r="G180" s="21"/>
      <c r="H180" s="21"/>
      <c r="I180" s="21"/>
    </row>
    <row r="181" spans="2:9" x14ac:dyDescent="0.25">
      <c r="B181" s="21"/>
      <c r="C181" s="21"/>
      <c r="D181" s="21"/>
      <c r="E181" s="21"/>
      <c r="F181" s="21"/>
      <c r="G181" s="21"/>
      <c r="H181" s="21"/>
      <c r="I181" s="21"/>
    </row>
    <row r="182" spans="2:9" x14ac:dyDescent="0.25">
      <c r="B182" s="21"/>
      <c r="C182" s="21"/>
      <c r="D182" s="21"/>
      <c r="E182" s="21"/>
      <c r="F182" s="21"/>
      <c r="G182" s="21"/>
      <c r="H182" s="21"/>
      <c r="I182" s="21"/>
    </row>
    <row r="183" spans="2:9" x14ac:dyDescent="0.25">
      <c r="B183" s="21"/>
      <c r="C183" s="21"/>
      <c r="D183" s="21"/>
      <c r="E183" s="21"/>
      <c r="F183" s="21"/>
      <c r="G183" s="21"/>
      <c r="H183" s="21"/>
      <c r="I183" s="21"/>
    </row>
    <row r="184" spans="2:9" x14ac:dyDescent="0.25">
      <c r="B184" s="21"/>
      <c r="C184" s="21"/>
      <c r="D184" s="21"/>
      <c r="E184" s="21"/>
      <c r="F184" s="21"/>
      <c r="G184" s="21"/>
      <c r="H184" s="21"/>
      <c r="I184" s="21"/>
    </row>
    <row r="185" spans="2:9" x14ac:dyDescent="0.25">
      <c r="B185" s="21"/>
      <c r="C185" s="21"/>
      <c r="D185" s="21"/>
      <c r="E185" s="21"/>
      <c r="F185" s="21"/>
      <c r="G185" s="21"/>
      <c r="H185" s="21"/>
      <c r="I185" s="21"/>
    </row>
    <row r="186" spans="2:9" x14ac:dyDescent="0.25">
      <c r="B186" s="21"/>
      <c r="C186" s="21"/>
      <c r="D186" s="21"/>
      <c r="E186" s="21"/>
      <c r="F186" s="21"/>
      <c r="G186" s="21"/>
      <c r="H186" s="21"/>
      <c r="I186" s="21"/>
    </row>
  </sheetData>
  <mergeCells count="10">
    <mergeCell ref="B2:I2"/>
    <mergeCell ref="B1:I1"/>
    <mergeCell ref="B3:I3"/>
    <mergeCell ref="B30:I30"/>
    <mergeCell ref="B62:E62"/>
    <mergeCell ref="C7:E7"/>
    <mergeCell ref="C16:E16"/>
    <mergeCell ref="B28:E28"/>
    <mergeCell ref="C18:E18"/>
    <mergeCell ref="C20:E20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4" workbookViewId="0">
      <selection activeCell="I17" sqref="I17"/>
    </sheetView>
  </sheetViews>
  <sheetFormatPr defaultRowHeight="15" x14ac:dyDescent="0.25"/>
  <cols>
    <col min="1" max="1" width="44" customWidth="1"/>
    <col min="2" max="2" width="21" customWidth="1"/>
    <col min="3" max="3" width="16.7109375" customWidth="1"/>
    <col min="4" max="4" width="16.5703125" customWidth="1"/>
    <col min="5" max="5" width="15.5703125" customWidth="1"/>
  </cols>
  <sheetData>
    <row r="1" spans="1:8" x14ac:dyDescent="0.25">
      <c r="A1" s="185" t="s">
        <v>1</v>
      </c>
      <c r="B1" s="185"/>
      <c r="C1" s="185"/>
      <c r="D1" s="185"/>
      <c r="E1" s="185"/>
    </row>
    <row r="2" spans="1:8" ht="15" customHeight="1" x14ac:dyDescent="0.25">
      <c r="A2" s="185" t="s">
        <v>2</v>
      </c>
      <c r="B2" s="185"/>
      <c r="C2" s="185"/>
      <c r="D2" s="185"/>
      <c r="E2" s="185"/>
    </row>
    <row r="3" spans="1:8" ht="15" customHeight="1" x14ac:dyDescent="0.25">
      <c r="A3" s="180" t="s">
        <v>29</v>
      </c>
      <c r="B3" s="180"/>
      <c r="C3" s="180"/>
      <c r="D3" s="180"/>
      <c r="E3" s="180"/>
    </row>
    <row r="4" spans="1:8" x14ac:dyDescent="0.25">
      <c r="B4" s="20"/>
      <c r="C4" s="20"/>
      <c r="D4" s="20"/>
      <c r="E4" s="20"/>
    </row>
    <row r="5" spans="1:8" x14ac:dyDescent="0.25">
      <c r="A5" s="178"/>
      <c r="B5" s="178"/>
      <c r="C5" s="178"/>
      <c r="D5" s="178"/>
      <c r="E5" s="178"/>
    </row>
    <row r="6" spans="1:8" x14ac:dyDescent="0.25">
      <c r="A6" s="53"/>
      <c r="B6" s="53"/>
      <c r="C6" s="53"/>
      <c r="D6" s="53"/>
      <c r="E6" s="53"/>
    </row>
    <row r="7" spans="1:8" ht="51" x14ac:dyDescent="0.25">
      <c r="A7" s="101" t="s">
        <v>4</v>
      </c>
      <c r="B7" s="101" t="s">
        <v>102</v>
      </c>
      <c r="C7" s="101" t="s">
        <v>103</v>
      </c>
      <c r="D7" s="101" t="s">
        <v>127</v>
      </c>
      <c r="E7" s="101" t="s">
        <v>123</v>
      </c>
    </row>
    <row r="8" spans="1:8" ht="25.5" x14ac:dyDescent="0.25">
      <c r="A8" s="101">
        <v>1</v>
      </c>
      <c r="B8" s="101">
        <v>2</v>
      </c>
      <c r="C8" s="101">
        <v>3</v>
      </c>
      <c r="D8" s="101">
        <v>4</v>
      </c>
      <c r="E8" s="101" t="s">
        <v>133</v>
      </c>
    </row>
    <row r="9" spans="1:8" ht="20.100000000000001" customHeight="1" x14ac:dyDescent="0.25">
      <c r="A9" s="102" t="s">
        <v>100</v>
      </c>
      <c r="B9" s="103">
        <f t="shared" ref="B9:D10" si="0">B10</f>
        <v>2483291.37</v>
      </c>
      <c r="C9" s="103">
        <f t="shared" si="0"/>
        <v>18627.550000000047</v>
      </c>
      <c r="D9" s="104">
        <f t="shared" si="0"/>
        <v>2501918.92</v>
      </c>
      <c r="E9" s="104">
        <f t="shared" ref="E9" si="1">D9/B9*100</f>
        <v>100.75011536000305</v>
      </c>
      <c r="G9" s="7"/>
      <c r="H9" s="7"/>
    </row>
    <row r="10" spans="1:8" ht="20.100000000000001" customHeight="1" x14ac:dyDescent="0.25">
      <c r="A10" s="105" t="s">
        <v>99</v>
      </c>
      <c r="B10" s="106">
        <f t="shared" si="0"/>
        <v>2483291.37</v>
      </c>
      <c r="C10" s="106">
        <f t="shared" si="0"/>
        <v>18627.550000000047</v>
      </c>
      <c r="D10" s="107">
        <f t="shared" si="0"/>
        <v>2501918.92</v>
      </c>
      <c r="E10" s="107">
        <f>E11</f>
        <v>100.75011536000305</v>
      </c>
      <c r="G10" s="7"/>
      <c r="H10" s="7"/>
    </row>
    <row r="11" spans="1:8" ht="20.100000000000001" customHeight="1" x14ac:dyDescent="0.25">
      <c r="A11" s="108" t="s">
        <v>101</v>
      </c>
      <c r="B11" s="109">
        <f>B12+B15</f>
        <v>2483291.37</v>
      </c>
      <c r="C11" s="109">
        <f>C12+C15</f>
        <v>18627.550000000047</v>
      </c>
      <c r="D11" s="110">
        <f>D12+D15</f>
        <v>2501918.92</v>
      </c>
      <c r="E11" s="110">
        <f t="shared" ref="E11:E17" si="2">D11/B11*100</f>
        <v>100.75011536000305</v>
      </c>
      <c r="G11" s="7"/>
      <c r="H11" s="7"/>
    </row>
    <row r="12" spans="1:8" ht="20.100000000000001" customHeight="1" x14ac:dyDescent="0.25">
      <c r="A12" s="111" t="s">
        <v>128</v>
      </c>
      <c r="B12" s="95">
        <f>SUM(B13:B14)</f>
        <v>2011919.2</v>
      </c>
      <c r="C12" s="95">
        <f t="shared" ref="C12:C17" si="3">D12-B12</f>
        <v>312.55000000004657</v>
      </c>
      <c r="D12" s="95">
        <f>SUM(D13:D14)</f>
        <v>2012231.75</v>
      </c>
      <c r="E12" s="95">
        <f t="shared" si="2"/>
        <v>100.01553491810209</v>
      </c>
      <c r="H12" s="7"/>
    </row>
    <row r="13" spans="1:8" ht="20.100000000000001" customHeight="1" x14ac:dyDescent="0.25">
      <c r="A13" s="112" t="s">
        <v>30</v>
      </c>
      <c r="B13" s="65">
        <v>158211.75</v>
      </c>
      <c r="C13" s="65">
        <f t="shared" si="3"/>
        <v>0</v>
      </c>
      <c r="D13" s="65">
        <v>158211.75</v>
      </c>
      <c r="E13" s="65">
        <f t="shared" si="2"/>
        <v>100</v>
      </c>
      <c r="H13" s="7"/>
    </row>
    <row r="14" spans="1:8" ht="20.100000000000001" customHeight="1" x14ac:dyDescent="0.25">
      <c r="A14" s="112" t="s">
        <v>30</v>
      </c>
      <c r="B14" s="65">
        <v>1853707.45</v>
      </c>
      <c r="C14" s="65">
        <f t="shared" si="3"/>
        <v>312.55000000004657</v>
      </c>
      <c r="D14" s="65">
        <v>1854020</v>
      </c>
      <c r="E14" s="65">
        <f t="shared" si="2"/>
        <v>100.01686080508551</v>
      </c>
      <c r="H14" s="7"/>
    </row>
    <row r="15" spans="1:8" ht="20.100000000000001" customHeight="1" x14ac:dyDescent="0.25">
      <c r="A15" s="111" t="s">
        <v>129</v>
      </c>
      <c r="B15" s="95">
        <f>SUM(B16:B17)</f>
        <v>471372.17</v>
      </c>
      <c r="C15" s="95">
        <f t="shared" si="3"/>
        <v>18315</v>
      </c>
      <c r="D15" s="95">
        <f>SUM(D16:D17)</f>
        <v>489687.17</v>
      </c>
      <c r="E15" s="95">
        <f t="shared" si="2"/>
        <v>103.8854648546604</v>
      </c>
      <c r="H15" s="7"/>
    </row>
    <row r="16" spans="1:8" ht="20.100000000000001" customHeight="1" x14ac:dyDescent="0.25">
      <c r="A16" s="112" t="s">
        <v>31</v>
      </c>
      <c r="B16" s="65">
        <v>44200</v>
      </c>
      <c r="C16" s="65">
        <f t="shared" si="3"/>
        <v>-635</v>
      </c>
      <c r="D16" s="65">
        <v>43565</v>
      </c>
      <c r="E16" s="65">
        <f t="shared" si="2"/>
        <v>98.5633484162896</v>
      </c>
      <c r="H16" s="7"/>
    </row>
    <row r="17" spans="1:8" ht="20.100000000000001" customHeight="1" x14ac:dyDescent="0.25">
      <c r="A17" s="112" t="s">
        <v>31</v>
      </c>
      <c r="B17" s="65">
        <v>427172.17</v>
      </c>
      <c r="C17" s="65">
        <f t="shared" si="3"/>
        <v>18950</v>
      </c>
      <c r="D17" s="65">
        <v>446122.17</v>
      </c>
      <c r="E17" s="65">
        <f t="shared" si="2"/>
        <v>104.43615041682139</v>
      </c>
      <c r="H17" s="7"/>
    </row>
  </sheetData>
  <mergeCells count="4">
    <mergeCell ref="A1:E1"/>
    <mergeCell ref="A2:E2"/>
    <mergeCell ref="A3:E3"/>
    <mergeCell ref="A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G24" sqref="G24"/>
    </sheetView>
  </sheetViews>
  <sheetFormatPr defaultRowHeight="15" x14ac:dyDescent="0.25"/>
  <cols>
    <col min="1" max="1" width="15.42578125" customWidth="1"/>
    <col min="2" max="2" width="9.5703125" customWidth="1"/>
    <col min="3" max="3" width="9" customWidth="1"/>
    <col min="4" max="4" width="38.85546875" customWidth="1"/>
    <col min="5" max="6" width="12" customWidth="1"/>
    <col min="7" max="7" width="12.5703125" customWidth="1"/>
    <col min="8" max="8" width="12.42578125" customWidth="1"/>
  </cols>
  <sheetData>
    <row r="2" spans="1:8" x14ac:dyDescent="0.25">
      <c r="A2" s="186" t="s">
        <v>0</v>
      </c>
      <c r="B2" s="186"/>
      <c r="C2" s="186"/>
      <c r="D2" s="186"/>
      <c r="E2" s="186"/>
      <c r="F2" s="186"/>
      <c r="G2" s="186"/>
      <c r="H2" s="186"/>
    </row>
    <row r="3" spans="1:8" x14ac:dyDescent="0.25">
      <c r="A3" s="186" t="s">
        <v>104</v>
      </c>
      <c r="B3" s="186"/>
      <c r="C3" s="186"/>
      <c r="D3" s="186"/>
      <c r="E3" s="186"/>
      <c r="F3" s="186"/>
      <c r="G3" s="186"/>
      <c r="H3" s="186"/>
    </row>
    <row r="4" spans="1:8" x14ac:dyDescent="0.25">
      <c r="A4" s="186" t="s">
        <v>126</v>
      </c>
      <c r="B4" s="186"/>
      <c r="C4" s="186"/>
      <c r="D4" s="186"/>
      <c r="E4" s="186"/>
      <c r="F4" s="186"/>
      <c r="G4" s="186"/>
      <c r="H4" s="186"/>
    </row>
    <row r="6" spans="1:8" ht="38.25" x14ac:dyDescent="0.25">
      <c r="A6" s="113" t="s">
        <v>55</v>
      </c>
      <c r="B6" s="113" t="s">
        <v>56</v>
      </c>
      <c r="C6" s="113" t="s">
        <v>57</v>
      </c>
      <c r="D6" s="113" t="s">
        <v>58</v>
      </c>
      <c r="E6" s="113" t="s">
        <v>102</v>
      </c>
      <c r="F6" s="113" t="s">
        <v>64</v>
      </c>
      <c r="G6" s="113" t="s">
        <v>127</v>
      </c>
      <c r="H6" s="113" t="s">
        <v>65</v>
      </c>
    </row>
    <row r="7" spans="1:8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 t="s">
        <v>132</v>
      </c>
    </row>
    <row r="8" spans="1:8" ht="25.5" x14ac:dyDescent="0.25">
      <c r="A8" s="63">
        <v>8</v>
      </c>
      <c r="B8" s="63"/>
      <c r="C8" s="63"/>
      <c r="D8" s="63" t="s">
        <v>59</v>
      </c>
      <c r="E8" s="72">
        <v>60000</v>
      </c>
      <c r="F8" s="72">
        <v>0</v>
      </c>
      <c r="G8" s="72">
        <v>60000</v>
      </c>
      <c r="H8" s="72">
        <f>G8/E8*100</f>
        <v>100</v>
      </c>
    </row>
    <row r="9" spans="1:8" x14ac:dyDescent="0.25">
      <c r="A9" s="114"/>
      <c r="B9" s="64">
        <v>84</v>
      </c>
      <c r="C9" s="64"/>
      <c r="D9" s="64" t="s">
        <v>60</v>
      </c>
      <c r="E9" s="65">
        <v>60000</v>
      </c>
      <c r="F9" s="65">
        <v>0</v>
      </c>
      <c r="G9" s="65">
        <v>60000</v>
      </c>
      <c r="H9" s="65">
        <v>100</v>
      </c>
    </row>
    <row r="10" spans="1:8" x14ac:dyDescent="0.25">
      <c r="A10" s="66"/>
      <c r="B10" s="66"/>
      <c r="C10" s="67">
        <v>8</v>
      </c>
      <c r="D10" s="68" t="s">
        <v>61</v>
      </c>
      <c r="E10" s="65">
        <v>60000</v>
      </c>
      <c r="F10" s="65">
        <v>0</v>
      </c>
      <c r="G10" s="65">
        <v>60000</v>
      </c>
      <c r="H10" s="65">
        <v>100</v>
      </c>
    </row>
    <row r="11" spans="1:8" ht="25.5" x14ac:dyDescent="0.25">
      <c r="A11" s="69">
        <v>5</v>
      </c>
      <c r="B11" s="69"/>
      <c r="C11" s="69"/>
      <c r="D11" s="70" t="s">
        <v>62</v>
      </c>
      <c r="E11" s="72">
        <v>60000</v>
      </c>
      <c r="F11" s="72">
        <v>0</v>
      </c>
      <c r="G11" s="72">
        <v>60000</v>
      </c>
      <c r="H11" s="72">
        <v>100</v>
      </c>
    </row>
    <row r="12" spans="1:8" ht="25.5" x14ac:dyDescent="0.25">
      <c r="A12" s="64"/>
      <c r="B12" s="64">
        <v>54</v>
      </c>
      <c r="C12" s="64"/>
      <c r="D12" s="71" t="s">
        <v>41</v>
      </c>
      <c r="E12" s="65">
        <v>60000</v>
      </c>
      <c r="F12" s="65">
        <v>0</v>
      </c>
      <c r="G12" s="65">
        <v>60000</v>
      </c>
      <c r="H12" s="65">
        <v>100</v>
      </c>
    </row>
    <row r="13" spans="1:8" x14ac:dyDescent="0.25">
      <c r="A13" s="64"/>
      <c r="B13" s="64"/>
      <c r="C13" s="67">
        <v>8</v>
      </c>
      <c r="D13" s="115" t="s">
        <v>61</v>
      </c>
      <c r="E13" s="65">
        <v>60000</v>
      </c>
      <c r="F13" s="65">
        <v>0</v>
      </c>
      <c r="G13" s="65">
        <v>60000</v>
      </c>
      <c r="H13" s="65">
        <v>100</v>
      </c>
    </row>
  </sheetData>
  <mergeCells count="3">
    <mergeCell ref="A4:H4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topLeftCell="A63" workbookViewId="0">
      <selection activeCell="K12" sqref="K12"/>
    </sheetView>
  </sheetViews>
  <sheetFormatPr defaultRowHeight="15" x14ac:dyDescent="0.25"/>
  <cols>
    <col min="1" max="1" width="11.7109375" customWidth="1"/>
    <col min="2" max="2" width="43.140625" customWidth="1"/>
    <col min="3" max="3" width="20.7109375" customWidth="1"/>
    <col min="4" max="4" width="19.28515625" customWidth="1"/>
    <col min="5" max="5" width="17.7109375" customWidth="1"/>
    <col min="6" max="6" width="23.28515625" customWidth="1"/>
    <col min="8" max="8" width="15.28515625" customWidth="1"/>
  </cols>
  <sheetData>
    <row r="1" spans="2:8" x14ac:dyDescent="0.25">
      <c r="C1" s="21"/>
      <c r="D1" s="21"/>
      <c r="E1" s="21"/>
      <c r="F1" s="21"/>
    </row>
    <row r="2" spans="2:8" x14ac:dyDescent="0.25">
      <c r="C2" s="21"/>
      <c r="D2" s="21"/>
      <c r="E2" s="21"/>
      <c r="F2" s="21"/>
    </row>
    <row r="3" spans="2:8" x14ac:dyDescent="0.25">
      <c r="B3" s="187" t="s">
        <v>32</v>
      </c>
      <c r="C3" s="187"/>
      <c r="D3" s="187"/>
      <c r="E3" s="187"/>
      <c r="F3" s="187"/>
    </row>
    <row r="4" spans="2:8" x14ac:dyDescent="0.25">
      <c r="B4" s="188" t="s">
        <v>121</v>
      </c>
      <c r="C4" s="188"/>
      <c r="D4" s="188"/>
      <c r="E4" s="188"/>
      <c r="F4" s="188"/>
    </row>
    <row r="5" spans="2:8" x14ac:dyDescent="0.25">
      <c r="B5" s="53"/>
      <c r="C5" s="53"/>
      <c r="D5" s="53"/>
      <c r="E5" s="53"/>
      <c r="F5" s="53"/>
    </row>
    <row r="6" spans="2:8" ht="38.25" x14ac:dyDescent="0.25">
      <c r="B6" s="101" t="s">
        <v>4</v>
      </c>
      <c r="C6" s="101" t="s">
        <v>102</v>
      </c>
      <c r="D6" s="101" t="s">
        <v>122</v>
      </c>
      <c r="E6" s="101" t="s">
        <v>127</v>
      </c>
      <c r="F6" s="101" t="s">
        <v>123</v>
      </c>
    </row>
    <row r="7" spans="2:8" x14ac:dyDescent="0.25">
      <c r="B7" s="101">
        <v>1</v>
      </c>
      <c r="C7" s="101">
        <v>2</v>
      </c>
      <c r="D7" s="101">
        <v>3</v>
      </c>
      <c r="E7" s="101">
        <v>4</v>
      </c>
      <c r="F7" s="101" t="s">
        <v>130</v>
      </c>
    </row>
    <row r="8" spans="2:8" x14ac:dyDescent="0.25">
      <c r="B8" s="135" t="s">
        <v>100</v>
      </c>
      <c r="C8" s="136">
        <f>C9+C23+C32+C74</f>
        <v>2483291.37</v>
      </c>
      <c r="D8" s="136">
        <f>D9+D23+D32+D74</f>
        <v>18627.54999999997</v>
      </c>
      <c r="E8" s="136">
        <f>E9+E23+E32+E74</f>
        <v>2501918.92</v>
      </c>
      <c r="F8" s="136">
        <f>E8/C8*100</f>
        <v>100.75011536000305</v>
      </c>
      <c r="H8" s="7"/>
    </row>
    <row r="9" spans="2:8" x14ac:dyDescent="0.25">
      <c r="B9" s="137" t="s">
        <v>105</v>
      </c>
      <c r="C9" s="138">
        <f>C10+C15+C19</f>
        <v>157961.75</v>
      </c>
      <c r="D9" s="138">
        <f>D10+D15+D19</f>
        <v>0</v>
      </c>
      <c r="E9" s="138">
        <f>E10+E15+E19</f>
        <v>157961.75</v>
      </c>
      <c r="F9" s="138">
        <f t="shared" ref="F9:F13" si="0">E9/C9*100</f>
        <v>100</v>
      </c>
      <c r="H9" s="96"/>
    </row>
    <row r="10" spans="2:8" ht="26.25" x14ac:dyDescent="0.25">
      <c r="B10" s="139" t="s">
        <v>106</v>
      </c>
      <c r="C10" s="140">
        <v>56340</v>
      </c>
      <c r="D10" s="140">
        <f>D11</f>
        <v>0</v>
      </c>
      <c r="E10" s="140">
        <f>E11</f>
        <v>56340</v>
      </c>
      <c r="F10" s="140">
        <f t="shared" si="0"/>
        <v>100</v>
      </c>
      <c r="H10" s="7"/>
    </row>
    <row r="11" spans="2:8" x14ac:dyDescent="0.25">
      <c r="B11" s="105" t="s">
        <v>30</v>
      </c>
      <c r="C11" s="141">
        <v>56340</v>
      </c>
      <c r="D11" s="141">
        <f>E11-C11</f>
        <v>0</v>
      </c>
      <c r="E11" s="141">
        <f>E12</f>
        <v>56340</v>
      </c>
      <c r="F11" s="141">
        <f t="shared" si="0"/>
        <v>100</v>
      </c>
      <c r="H11" s="7"/>
    </row>
    <row r="12" spans="2:8" x14ac:dyDescent="0.25">
      <c r="B12" s="142" t="s">
        <v>107</v>
      </c>
      <c r="C12" s="143">
        <f>C13+C14</f>
        <v>56340</v>
      </c>
      <c r="D12" s="143">
        <f>D13+D14</f>
        <v>0</v>
      </c>
      <c r="E12" s="143">
        <f>E13+E14</f>
        <v>56340</v>
      </c>
      <c r="F12" s="143">
        <f t="shared" si="0"/>
        <v>100</v>
      </c>
      <c r="H12" s="7"/>
    </row>
    <row r="13" spans="2:8" x14ac:dyDescent="0.25">
      <c r="B13" s="144" t="s">
        <v>19</v>
      </c>
      <c r="C13" s="145">
        <v>55340</v>
      </c>
      <c r="D13" s="145">
        <f t="shared" ref="D13:D25" si="1">E13-C13</f>
        <v>0</v>
      </c>
      <c r="E13" s="145">
        <v>55340</v>
      </c>
      <c r="F13" s="145">
        <f t="shared" si="0"/>
        <v>100</v>
      </c>
      <c r="H13" s="7"/>
    </row>
    <row r="14" spans="2:8" x14ac:dyDescent="0.25">
      <c r="B14" s="144" t="s">
        <v>20</v>
      </c>
      <c r="C14" s="145">
        <v>1000</v>
      </c>
      <c r="D14" s="145">
        <f t="shared" si="1"/>
        <v>0</v>
      </c>
      <c r="E14" s="145">
        <v>1000</v>
      </c>
      <c r="F14" s="145">
        <f t="shared" ref="F14:F18" si="2">E14/C14*100</f>
        <v>100</v>
      </c>
      <c r="H14" s="7"/>
    </row>
    <row r="15" spans="2:8" ht="26.25" x14ac:dyDescent="0.25">
      <c r="B15" s="139" t="s">
        <v>108</v>
      </c>
      <c r="C15" s="140">
        <v>97000</v>
      </c>
      <c r="D15" s="140">
        <f t="shared" si="1"/>
        <v>0</v>
      </c>
      <c r="E15" s="140">
        <f>E16</f>
        <v>97000</v>
      </c>
      <c r="F15" s="140">
        <f t="shared" si="2"/>
        <v>100</v>
      </c>
      <c r="H15" s="7"/>
    </row>
    <row r="16" spans="2:8" x14ac:dyDescent="0.25">
      <c r="B16" s="105" t="s">
        <v>30</v>
      </c>
      <c r="C16" s="141">
        <v>97000</v>
      </c>
      <c r="D16" s="141">
        <f t="shared" si="1"/>
        <v>0</v>
      </c>
      <c r="E16" s="141">
        <f>E17</f>
        <v>97000</v>
      </c>
      <c r="F16" s="141">
        <f t="shared" si="2"/>
        <v>100</v>
      </c>
      <c r="H16" s="7"/>
    </row>
    <row r="17" spans="2:8" x14ac:dyDescent="0.25">
      <c r="B17" s="142" t="s">
        <v>107</v>
      </c>
      <c r="C17" s="143">
        <v>97000</v>
      </c>
      <c r="D17" s="143">
        <f t="shared" si="1"/>
        <v>0</v>
      </c>
      <c r="E17" s="143">
        <f>E18</f>
        <v>97000</v>
      </c>
      <c r="F17" s="143">
        <f t="shared" si="2"/>
        <v>100</v>
      </c>
      <c r="H17" s="7"/>
    </row>
    <row r="18" spans="2:8" x14ac:dyDescent="0.25">
      <c r="B18" s="144" t="s">
        <v>19</v>
      </c>
      <c r="C18" s="145">
        <v>97000</v>
      </c>
      <c r="D18" s="145">
        <f t="shared" si="1"/>
        <v>0</v>
      </c>
      <c r="E18" s="145">
        <v>97000</v>
      </c>
      <c r="F18" s="145">
        <f t="shared" si="2"/>
        <v>100</v>
      </c>
      <c r="H18" s="7"/>
    </row>
    <row r="19" spans="2:8" x14ac:dyDescent="0.25">
      <c r="B19" s="139" t="s">
        <v>109</v>
      </c>
      <c r="C19" s="140">
        <v>4621.75</v>
      </c>
      <c r="D19" s="140">
        <f t="shared" si="1"/>
        <v>0</v>
      </c>
      <c r="E19" s="140">
        <v>4621.75</v>
      </c>
      <c r="F19" s="140">
        <f t="shared" ref="F19:F28" si="3">E19/C19*100</f>
        <v>100</v>
      </c>
      <c r="H19" s="7"/>
    </row>
    <row r="20" spans="2:8" x14ac:dyDescent="0.25">
      <c r="B20" s="105" t="s">
        <v>30</v>
      </c>
      <c r="C20" s="141">
        <v>4621.75</v>
      </c>
      <c r="D20" s="141">
        <f t="shared" si="1"/>
        <v>0</v>
      </c>
      <c r="E20" s="141">
        <v>4621.75</v>
      </c>
      <c r="F20" s="141">
        <f t="shared" si="3"/>
        <v>100</v>
      </c>
      <c r="H20" s="7"/>
    </row>
    <row r="21" spans="2:8" x14ac:dyDescent="0.25">
      <c r="B21" s="142" t="s">
        <v>107</v>
      </c>
      <c r="C21" s="143">
        <f>C22</f>
        <v>4621.75</v>
      </c>
      <c r="D21" s="143">
        <f t="shared" si="1"/>
        <v>0</v>
      </c>
      <c r="E21" s="143">
        <v>4621.75</v>
      </c>
      <c r="F21" s="143">
        <f t="shared" si="3"/>
        <v>100</v>
      </c>
      <c r="H21" s="7"/>
    </row>
    <row r="22" spans="2:8" x14ac:dyDescent="0.25">
      <c r="B22" s="144" t="s">
        <v>19</v>
      </c>
      <c r="C22" s="145">
        <v>4621.75</v>
      </c>
      <c r="D22" s="145">
        <f t="shared" si="1"/>
        <v>0</v>
      </c>
      <c r="E22" s="145">
        <v>4621.75</v>
      </c>
      <c r="F22" s="145">
        <f t="shared" si="3"/>
        <v>100</v>
      </c>
      <c r="H22" s="7"/>
    </row>
    <row r="23" spans="2:8" ht="26.25" x14ac:dyDescent="0.25">
      <c r="B23" s="137" t="s">
        <v>33</v>
      </c>
      <c r="C23" s="138">
        <f t="shared" ref="C23:E24" si="4">C24</f>
        <v>90188.77</v>
      </c>
      <c r="D23" s="138">
        <f t="shared" si="1"/>
        <v>0</v>
      </c>
      <c r="E23" s="138">
        <f t="shared" si="4"/>
        <v>90188.77</v>
      </c>
      <c r="F23" s="138">
        <f t="shared" si="3"/>
        <v>100</v>
      </c>
      <c r="H23" s="96"/>
    </row>
    <row r="24" spans="2:8" ht="26.25" x14ac:dyDescent="0.25">
      <c r="B24" s="139" t="s">
        <v>34</v>
      </c>
      <c r="C24" s="140">
        <f t="shared" si="4"/>
        <v>90188.77</v>
      </c>
      <c r="D24" s="140">
        <f t="shared" si="1"/>
        <v>0</v>
      </c>
      <c r="E24" s="140">
        <f t="shared" si="4"/>
        <v>90188.77</v>
      </c>
      <c r="F24" s="140">
        <f t="shared" si="3"/>
        <v>100</v>
      </c>
      <c r="H24" s="7"/>
    </row>
    <row r="25" spans="2:8" x14ac:dyDescent="0.25">
      <c r="B25" s="105" t="s">
        <v>31</v>
      </c>
      <c r="C25" s="141">
        <v>90188.77</v>
      </c>
      <c r="D25" s="141">
        <f t="shared" si="1"/>
        <v>0</v>
      </c>
      <c r="E25" s="141">
        <f>E26+E30</f>
        <v>90188.77</v>
      </c>
      <c r="F25" s="141">
        <f t="shared" si="3"/>
        <v>100</v>
      </c>
      <c r="H25" s="7"/>
    </row>
    <row r="26" spans="2:8" x14ac:dyDescent="0.25">
      <c r="B26" s="142" t="s">
        <v>110</v>
      </c>
      <c r="C26" s="143">
        <f>C27+C28+C29</f>
        <v>30188.77</v>
      </c>
      <c r="D26" s="143">
        <f>SUM(D27:D29)</f>
        <v>0</v>
      </c>
      <c r="E26" s="143">
        <f>E27+E28+E29</f>
        <v>30188.77</v>
      </c>
      <c r="F26" s="143">
        <f t="shared" si="3"/>
        <v>100</v>
      </c>
      <c r="H26" s="7"/>
    </row>
    <row r="27" spans="2:8" x14ac:dyDescent="0.25">
      <c r="B27" s="144" t="s">
        <v>22</v>
      </c>
      <c r="C27" s="145">
        <v>13188.77</v>
      </c>
      <c r="D27" s="145">
        <f>E27-C27</f>
        <v>4450</v>
      </c>
      <c r="E27" s="145">
        <v>17638.77</v>
      </c>
      <c r="F27" s="145">
        <f t="shared" si="3"/>
        <v>133.74082647585789</v>
      </c>
      <c r="H27" s="7"/>
    </row>
    <row r="28" spans="2:8" x14ac:dyDescent="0.25">
      <c r="B28" s="144" t="s">
        <v>19</v>
      </c>
      <c r="C28" s="145">
        <v>12000</v>
      </c>
      <c r="D28" s="145">
        <f t="shared" ref="D28:D29" si="5">E28-C28</f>
        <v>-600</v>
      </c>
      <c r="E28" s="145">
        <v>11400</v>
      </c>
      <c r="F28" s="145">
        <f t="shared" si="3"/>
        <v>95</v>
      </c>
      <c r="H28" s="7"/>
    </row>
    <row r="29" spans="2:8" ht="26.25" x14ac:dyDescent="0.25">
      <c r="B29" s="144" t="s">
        <v>21</v>
      </c>
      <c r="C29" s="145">
        <v>5000</v>
      </c>
      <c r="D29" s="145">
        <f t="shared" si="5"/>
        <v>-3850</v>
      </c>
      <c r="E29" s="145">
        <v>1150</v>
      </c>
      <c r="F29" s="145">
        <f t="shared" ref="F29:F32" si="6">E29/C29*100</f>
        <v>23</v>
      </c>
      <c r="H29" s="7"/>
    </row>
    <row r="30" spans="2:8" x14ac:dyDescent="0.25">
      <c r="B30" s="142" t="s">
        <v>111</v>
      </c>
      <c r="C30" s="143">
        <v>60000</v>
      </c>
      <c r="D30" s="143">
        <f>D31</f>
        <v>0</v>
      </c>
      <c r="E30" s="143">
        <f>E31</f>
        <v>60000</v>
      </c>
      <c r="F30" s="143">
        <f t="shared" si="6"/>
        <v>100</v>
      </c>
      <c r="H30" s="7"/>
    </row>
    <row r="31" spans="2:8" ht="26.25" x14ac:dyDescent="0.25">
      <c r="B31" s="144" t="s">
        <v>93</v>
      </c>
      <c r="C31" s="145">
        <v>60000</v>
      </c>
      <c r="D31" s="145">
        <f>E31-C31</f>
        <v>0</v>
      </c>
      <c r="E31" s="145">
        <v>60000</v>
      </c>
      <c r="F31" s="145">
        <f t="shared" si="6"/>
        <v>100</v>
      </c>
      <c r="H31" s="7"/>
    </row>
    <row r="32" spans="2:8" ht="26.25" x14ac:dyDescent="0.25">
      <c r="B32" s="137" t="s">
        <v>112</v>
      </c>
      <c r="C32" s="138">
        <f>C33+C41+C45+C50+C59+C70</f>
        <v>405640.85000000003</v>
      </c>
      <c r="D32" s="138">
        <f>D33+D41+D45+D50+D59+D70</f>
        <v>18627.54999999997</v>
      </c>
      <c r="E32" s="138">
        <f>E33+E41+E45+E50+E59+E70</f>
        <v>424268.4</v>
      </c>
      <c r="F32" s="138">
        <f t="shared" si="6"/>
        <v>104.59212872668027</v>
      </c>
      <c r="H32" s="7"/>
    </row>
    <row r="33" spans="2:8" x14ac:dyDescent="0.25">
      <c r="B33" s="139" t="s">
        <v>113</v>
      </c>
      <c r="C33" s="140">
        <f>C35+C38</f>
        <v>44450</v>
      </c>
      <c r="D33" s="140">
        <f>D34+D37</f>
        <v>-635</v>
      </c>
      <c r="E33" s="140">
        <f>E35+E38</f>
        <v>43815</v>
      </c>
      <c r="F33" s="140">
        <f t="shared" ref="F33:F39" si="7">E33/C33*100</f>
        <v>98.571428571428584</v>
      </c>
      <c r="H33" s="7"/>
    </row>
    <row r="34" spans="2:8" x14ac:dyDescent="0.25">
      <c r="B34" s="146" t="s">
        <v>30</v>
      </c>
      <c r="C34" s="145">
        <f>C35</f>
        <v>250</v>
      </c>
      <c r="D34" s="145">
        <f t="shared" ref="D34:D39" si="8">E34-C34</f>
        <v>0</v>
      </c>
      <c r="E34" s="145">
        <f>E35</f>
        <v>250</v>
      </c>
      <c r="F34" s="145">
        <f t="shared" si="7"/>
        <v>100</v>
      </c>
      <c r="H34" s="7"/>
    </row>
    <row r="35" spans="2:8" x14ac:dyDescent="0.25">
      <c r="B35" s="147" t="s">
        <v>114</v>
      </c>
      <c r="C35" s="143">
        <f>C36</f>
        <v>250</v>
      </c>
      <c r="D35" s="143">
        <f t="shared" si="8"/>
        <v>0</v>
      </c>
      <c r="E35" s="143">
        <f>E36</f>
        <v>250</v>
      </c>
      <c r="F35" s="143">
        <f t="shared" si="7"/>
        <v>100</v>
      </c>
      <c r="H35" s="7"/>
    </row>
    <row r="36" spans="2:8" ht="26.25" x14ac:dyDescent="0.25">
      <c r="B36" s="144" t="s">
        <v>71</v>
      </c>
      <c r="C36" s="145">
        <v>250</v>
      </c>
      <c r="D36" s="145">
        <f t="shared" si="8"/>
        <v>0</v>
      </c>
      <c r="E36" s="145">
        <v>250</v>
      </c>
      <c r="F36" s="145">
        <f t="shared" si="7"/>
        <v>100</v>
      </c>
      <c r="H36" s="7"/>
    </row>
    <row r="37" spans="2:8" x14ac:dyDescent="0.25">
      <c r="B37" s="105" t="s">
        <v>31</v>
      </c>
      <c r="C37" s="141">
        <v>44200</v>
      </c>
      <c r="D37" s="141">
        <f t="shared" si="8"/>
        <v>-635</v>
      </c>
      <c r="E37" s="141">
        <f>E38</f>
        <v>43565</v>
      </c>
      <c r="F37" s="141">
        <f t="shared" si="7"/>
        <v>98.5633484162896</v>
      </c>
      <c r="H37" s="7"/>
    </row>
    <row r="38" spans="2:8" x14ac:dyDescent="0.25">
      <c r="B38" s="142" t="s">
        <v>114</v>
      </c>
      <c r="C38" s="143">
        <f>SUM(C39:C40)</f>
        <v>44200</v>
      </c>
      <c r="D38" s="143">
        <f t="shared" si="8"/>
        <v>-635</v>
      </c>
      <c r="E38" s="143">
        <f>SUM(E39:E40)</f>
        <v>43565</v>
      </c>
      <c r="F38" s="143">
        <f t="shared" si="7"/>
        <v>98.5633484162896</v>
      </c>
      <c r="H38" s="7"/>
    </row>
    <row r="39" spans="2:8" x14ac:dyDescent="0.25">
      <c r="B39" s="144" t="s">
        <v>19</v>
      </c>
      <c r="C39" s="145">
        <v>15000</v>
      </c>
      <c r="D39" s="145">
        <f t="shared" si="8"/>
        <v>-635</v>
      </c>
      <c r="E39" s="145">
        <v>14365</v>
      </c>
      <c r="F39" s="145">
        <f t="shared" si="7"/>
        <v>95.766666666666666</v>
      </c>
      <c r="H39" s="7"/>
    </row>
    <row r="40" spans="2:8" ht="26.25" x14ac:dyDescent="0.25">
      <c r="B40" s="144" t="s">
        <v>21</v>
      </c>
      <c r="C40" s="145">
        <v>29200</v>
      </c>
      <c r="D40" s="145">
        <f t="shared" ref="D40:D44" si="9">E40-C40</f>
        <v>0</v>
      </c>
      <c r="E40" s="145">
        <v>29200</v>
      </c>
      <c r="F40" s="145">
        <f t="shared" ref="F40:F49" si="10">E40/C40*100</f>
        <v>100</v>
      </c>
      <c r="H40" s="7"/>
    </row>
    <row r="41" spans="2:8" ht="26.25" x14ac:dyDescent="0.25">
      <c r="B41" s="139" t="s">
        <v>35</v>
      </c>
      <c r="C41" s="140">
        <f>C42</f>
        <v>4200.0200000000004</v>
      </c>
      <c r="D41" s="140">
        <f t="shared" si="9"/>
        <v>0</v>
      </c>
      <c r="E41" s="140">
        <f>E42</f>
        <v>4200.0200000000004</v>
      </c>
      <c r="F41" s="140">
        <f t="shared" si="10"/>
        <v>100</v>
      </c>
      <c r="H41" s="7"/>
    </row>
    <row r="42" spans="2:8" x14ac:dyDescent="0.25">
      <c r="B42" s="105" t="s">
        <v>31</v>
      </c>
      <c r="C42" s="141">
        <f>C43</f>
        <v>4200.0200000000004</v>
      </c>
      <c r="D42" s="141">
        <f t="shared" si="9"/>
        <v>0</v>
      </c>
      <c r="E42" s="141">
        <f>E43</f>
        <v>4200.0200000000004</v>
      </c>
      <c r="F42" s="141">
        <f t="shared" si="10"/>
        <v>100</v>
      </c>
      <c r="H42" s="7"/>
    </row>
    <row r="43" spans="2:8" ht="26.25" x14ac:dyDescent="0.25">
      <c r="B43" s="142" t="s">
        <v>115</v>
      </c>
      <c r="C43" s="143">
        <f>C44</f>
        <v>4200.0200000000004</v>
      </c>
      <c r="D43" s="143">
        <f t="shared" si="9"/>
        <v>0</v>
      </c>
      <c r="E43" s="143">
        <f>E44</f>
        <v>4200.0200000000004</v>
      </c>
      <c r="F43" s="143">
        <f t="shared" si="10"/>
        <v>100</v>
      </c>
      <c r="H43" s="7"/>
    </row>
    <row r="44" spans="2:8" ht="26.25" x14ac:dyDescent="0.25">
      <c r="B44" s="144" t="s">
        <v>21</v>
      </c>
      <c r="C44" s="145">
        <v>4200.0200000000004</v>
      </c>
      <c r="D44" s="145">
        <f t="shared" si="9"/>
        <v>0</v>
      </c>
      <c r="E44" s="145">
        <v>4200.0200000000004</v>
      </c>
      <c r="F44" s="145">
        <f t="shared" si="10"/>
        <v>100</v>
      </c>
      <c r="H44" s="7"/>
    </row>
    <row r="45" spans="2:8" ht="26.25" x14ac:dyDescent="0.25">
      <c r="B45" s="139" t="s">
        <v>36</v>
      </c>
      <c r="C45" s="140">
        <v>4800.4399999999996</v>
      </c>
      <c r="D45" s="140">
        <v>0</v>
      </c>
      <c r="E45" s="140">
        <f>E46</f>
        <v>4800.4400000000005</v>
      </c>
      <c r="F45" s="140">
        <f t="shared" si="10"/>
        <v>100.00000000000003</v>
      </c>
      <c r="H45" s="7"/>
    </row>
    <row r="46" spans="2:8" x14ac:dyDescent="0.25">
      <c r="B46" s="105" t="s">
        <v>31</v>
      </c>
      <c r="C46" s="141">
        <v>4800.4399999999996</v>
      </c>
      <c r="D46" s="141">
        <v>0</v>
      </c>
      <c r="E46" s="141">
        <f>E47</f>
        <v>4800.4400000000005</v>
      </c>
      <c r="F46" s="141">
        <f t="shared" si="10"/>
        <v>100.00000000000003</v>
      </c>
      <c r="H46" s="7"/>
    </row>
    <row r="47" spans="2:8" x14ac:dyDescent="0.25">
      <c r="B47" s="142" t="s">
        <v>116</v>
      </c>
      <c r="C47" s="143">
        <v>4800.4399999999996</v>
      </c>
      <c r="D47" s="143">
        <v>0</v>
      </c>
      <c r="E47" s="143">
        <f>E48+E49</f>
        <v>4800.4400000000005</v>
      </c>
      <c r="F47" s="143">
        <f t="shared" si="10"/>
        <v>100.00000000000003</v>
      </c>
      <c r="H47" s="7"/>
    </row>
    <row r="48" spans="2:8" x14ac:dyDescent="0.25">
      <c r="B48" s="144" t="s">
        <v>19</v>
      </c>
      <c r="C48" s="145">
        <v>3268.44</v>
      </c>
      <c r="D48" s="145">
        <v>0</v>
      </c>
      <c r="E48" s="145">
        <v>3268.44</v>
      </c>
      <c r="F48" s="145">
        <f t="shared" si="10"/>
        <v>100</v>
      </c>
      <c r="H48" s="7"/>
    </row>
    <row r="49" spans="2:10" ht="26.25" x14ac:dyDescent="0.25">
      <c r="B49" s="144" t="s">
        <v>21</v>
      </c>
      <c r="C49" s="145">
        <v>1532</v>
      </c>
      <c r="D49" s="145">
        <v>0</v>
      </c>
      <c r="E49" s="145">
        <v>1532</v>
      </c>
      <c r="F49" s="145">
        <f t="shared" si="10"/>
        <v>100</v>
      </c>
      <c r="H49" s="7"/>
    </row>
    <row r="50" spans="2:10" ht="26.25" x14ac:dyDescent="0.25">
      <c r="B50" s="139" t="s">
        <v>37</v>
      </c>
      <c r="C50" s="140">
        <v>257854.6</v>
      </c>
      <c r="D50" s="140">
        <f>E50-C50</f>
        <v>10949.999999999971</v>
      </c>
      <c r="E50" s="140">
        <f>E51</f>
        <v>268804.59999999998</v>
      </c>
      <c r="F50" s="140">
        <f>E50/C50*100</f>
        <v>104.24657927374574</v>
      </c>
      <c r="H50" s="96"/>
    </row>
    <row r="51" spans="2:10" x14ac:dyDescent="0.25">
      <c r="B51" s="105" t="s">
        <v>31</v>
      </c>
      <c r="C51" s="141">
        <v>257854.6</v>
      </c>
      <c r="D51" s="141">
        <f>D52</f>
        <v>10950</v>
      </c>
      <c r="E51" s="141">
        <f>E52</f>
        <v>268804.59999999998</v>
      </c>
      <c r="F51" s="141">
        <f>E51/C51*100</f>
        <v>104.24657927374574</v>
      </c>
      <c r="H51" s="7"/>
    </row>
    <row r="52" spans="2:10" ht="26.25" x14ac:dyDescent="0.25">
      <c r="B52" s="142" t="s">
        <v>117</v>
      </c>
      <c r="C52" s="143">
        <f>C53+C54+C55+C56+C57+C58</f>
        <v>257854.6</v>
      </c>
      <c r="D52" s="143">
        <f>D53+D54+D55+D56+D57+D58</f>
        <v>10950</v>
      </c>
      <c r="E52" s="143">
        <f>E53+E54+E55+E56+E57+E58</f>
        <v>268804.59999999998</v>
      </c>
      <c r="F52" s="143">
        <f>E52/C52*100</f>
        <v>104.24657927374574</v>
      </c>
      <c r="H52" s="7"/>
      <c r="I52" s="84"/>
    </row>
    <row r="53" spans="2:10" x14ac:dyDescent="0.25">
      <c r="B53" s="144" t="s">
        <v>22</v>
      </c>
      <c r="C53" s="145">
        <v>21072.78</v>
      </c>
      <c r="D53" s="145">
        <f>E53-C53</f>
        <v>-13272.779999999999</v>
      </c>
      <c r="E53" s="145">
        <v>7800</v>
      </c>
      <c r="F53" s="145">
        <f>E53/C53*100</f>
        <v>37.014575200804074</v>
      </c>
      <c r="H53" s="7"/>
    </row>
    <row r="54" spans="2:10" x14ac:dyDescent="0.25">
      <c r="B54" s="144" t="s">
        <v>19</v>
      </c>
      <c r="C54" s="145">
        <v>101131.82</v>
      </c>
      <c r="D54" s="145">
        <f t="shared" ref="D54:D56" si="11">E54-C54</f>
        <v>50922.78</v>
      </c>
      <c r="E54" s="145">
        <v>152054.6</v>
      </c>
      <c r="F54" s="145">
        <f t="shared" ref="F54:F55" si="12">E54/C54*100</f>
        <v>150.35287607797429</v>
      </c>
      <c r="H54" s="7"/>
    </row>
    <row r="55" spans="2:10" x14ac:dyDescent="0.25">
      <c r="B55" s="144" t="s">
        <v>20</v>
      </c>
      <c r="C55" s="145">
        <v>3650</v>
      </c>
      <c r="D55" s="145">
        <f t="shared" si="11"/>
        <v>0</v>
      </c>
      <c r="E55" s="145">
        <v>3650</v>
      </c>
      <c r="F55" s="145">
        <f t="shared" si="12"/>
        <v>100</v>
      </c>
      <c r="H55" s="7"/>
    </row>
    <row r="56" spans="2:10" ht="26.25" x14ac:dyDescent="0.25">
      <c r="B56" s="144" t="s">
        <v>71</v>
      </c>
      <c r="C56" s="145">
        <v>1000</v>
      </c>
      <c r="D56" s="145">
        <f t="shared" si="11"/>
        <v>-1000</v>
      </c>
      <c r="E56" s="145">
        <v>0</v>
      </c>
      <c r="F56" s="145"/>
      <c r="H56" s="7"/>
    </row>
    <row r="57" spans="2:10" ht="26.25" x14ac:dyDescent="0.25">
      <c r="B57" s="144" t="s">
        <v>21</v>
      </c>
      <c r="C57" s="145">
        <v>128300</v>
      </c>
      <c r="D57" s="145">
        <f>E57-C57</f>
        <v>-23000</v>
      </c>
      <c r="E57" s="145">
        <v>105300</v>
      </c>
      <c r="F57" s="145">
        <f>E57/C57*100</f>
        <v>82.073265783320352</v>
      </c>
      <c r="H57" s="7"/>
    </row>
    <row r="58" spans="2:10" ht="26.25" x14ac:dyDescent="0.25">
      <c r="B58" s="144" t="s">
        <v>27</v>
      </c>
      <c r="C58" s="145">
        <v>2700</v>
      </c>
      <c r="D58" s="145">
        <f>E58-C58</f>
        <v>-2700</v>
      </c>
      <c r="E58" s="145">
        <v>0</v>
      </c>
      <c r="F58" s="145"/>
      <c r="H58" s="7"/>
    </row>
    <row r="59" spans="2:10" ht="26.25" x14ac:dyDescent="0.25">
      <c r="B59" s="139" t="s">
        <v>38</v>
      </c>
      <c r="C59" s="140">
        <f>C61+C65</f>
        <v>72942.2</v>
      </c>
      <c r="D59" s="140">
        <f>D61+D65</f>
        <v>6312.5499999999993</v>
      </c>
      <c r="E59" s="140">
        <f>E61+E65</f>
        <v>79254.75</v>
      </c>
      <c r="F59" s="140">
        <f>E59/C59*100</f>
        <v>108.65418098165398</v>
      </c>
      <c r="H59" s="96"/>
      <c r="J59" s="83"/>
    </row>
    <row r="60" spans="2:10" x14ac:dyDescent="0.25">
      <c r="B60" s="105" t="s">
        <v>30</v>
      </c>
      <c r="C60" s="141">
        <f>C61</f>
        <v>24207.45</v>
      </c>
      <c r="D60" s="141">
        <f>E60-C60</f>
        <v>312.54999999999927</v>
      </c>
      <c r="E60" s="141">
        <f>E61</f>
        <v>24520</v>
      </c>
      <c r="F60" s="141">
        <f>E60/C60*100</f>
        <v>101.29113144920261</v>
      </c>
      <c r="H60" s="7"/>
    </row>
    <row r="61" spans="2:10" ht="26.25" x14ac:dyDescent="0.25">
      <c r="B61" s="142" t="s">
        <v>118</v>
      </c>
      <c r="C61" s="143">
        <f>C62+C63</f>
        <v>24207.45</v>
      </c>
      <c r="D61" s="143">
        <f>E61-C61</f>
        <v>312.54999999999927</v>
      </c>
      <c r="E61" s="143">
        <f>SUM(E62:E63)</f>
        <v>24520</v>
      </c>
      <c r="F61" s="143">
        <f t="shared" ref="F61" si="13">E61/C61*100</f>
        <v>101.29113144920261</v>
      </c>
      <c r="H61" s="7"/>
    </row>
    <row r="62" spans="2:10" x14ac:dyDescent="0.25">
      <c r="B62" s="144" t="s">
        <v>19</v>
      </c>
      <c r="C62" s="145">
        <v>23542</v>
      </c>
      <c r="D62" s="145">
        <f>E62-C62</f>
        <v>178</v>
      </c>
      <c r="E62" s="145">
        <v>23720</v>
      </c>
      <c r="F62" s="145">
        <f>E62/C62*100</f>
        <v>100.75609548891342</v>
      </c>
      <c r="H62" s="7"/>
    </row>
    <row r="63" spans="2:10" ht="26.25" x14ac:dyDescent="0.25">
      <c r="B63" s="144" t="s">
        <v>21</v>
      </c>
      <c r="C63" s="145">
        <v>665.45</v>
      </c>
      <c r="D63" s="145">
        <f t="shared" ref="D63:D64" si="14">E63-C63</f>
        <v>134.54999999999995</v>
      </c>
      <c r="E63" s="145">
        <v>800</v>
      </c>
      <c r="F63" s="145">
        <f t="shared" ref="F63:F64" si="15">E63/C63*100</f>
        <v>120.21940040574046</v>
      </c>
      <c r="H63" s="7"/>
    </row>
    <row r="64" spans="2:10" x14ac:dyDescent="0.25">
      <c r="B64" s="105" t="s">
        <v>31</v>
      </c>
      <c r="C64" s="141">
        <v>48743.37</v>
      </c>
      <c r="D64" s="145">
        <f t="shared" si="14"/>
        <v>5991.3799999999974</v>
      </c>
      <c r="E64" s="141">
        <f>E65</f>
        <v>54734.75</v>
      </c>
      <c r="F64" s="145">
        <f t="shared" si="15"/>
        <v>112.29168192515206</v>
      </c>
      <c r="H64" s="7"/>
    </row>
    <row r="65" spans="2:10" ht="26.25" x14ac:dyDescent="0.25">
      <c r="B65" s="142" t="s">
        <v>118</v>
      </c>
      <c r="C65" s="143">
        <f>SUM(C66:C69)</f>
        <v>48734.75</v>
      </c>
      <c r="D65" s="143">
        <f>E65-C65</f>
        <v>6000</v>
      </c>
      <c r="E65" s="143">
        <f>SUM(E66:E69)</f>
        <v>54734.75</v>
      </c>
      <c r="F65" s="143">
        <f>E65/C65*100</f>
        <v>112.31154361107833</v>
      </c>
      <c r="H65" s="7"/>
    </row>
    <row r="66" spans="2:10" x14ac:dyDescent="0.25">
      <c r="B66" s="144" t="s">
        <v>19</v>
      </c>
      <c r="C66" s="145">
        <v>3883.74</v>
      </c>
      <c r="D66" s="145">
        <f>E66-C66</f>
        <v>0</v>
      </c>
      <c r="E66" s="145">
        <v>3883.74</v>
      </c>
      <c r="F66" s="145">
        <f>E66/C66*100</f>
        <v>100</v>
      </c>
      <c r="H66" s="7"/>
    </row>
    <row r="67" spans="2:10" ht="26.25" x14ac:dyDescent="0.25">
      <c r="B67" s="144" t="s">
        <v>74</v>
      </c>
      <c r="C67" s="145">
        <v>5766.27</v>
      </c>
      <c r="D67" s="145">
        <f t="shared" ref="D67:D69" si="16">E67-C67</f>
        <v>0</v>
      </c>
      <c r="E67" s="145">
        <v>5766.27</v>
      </c>
      <c r="F67" s="145">
        <f t="shared" ref="F67:F73" si="17">E67/C67*100</f>
        <v>100</v>
      </c>
      <c r="H67" s="7"/>
    </row>
    <row r="68" spans="2:10" x14ac:dyDescent="0.25">
      <c r="B68" s="144" t="s">
        <v>78</v>
      </c>
      <c r="C68" s="145">
        <v>84.74</v>
      </c>
      <c r="D68" s="145">
        <f t="shared" si="16"/>
        <v>0</v>
      </c>
      <c r="E68" s="145">
        <v>84.74</v>
      </c>
      <c r="F68" s="145">
        <f t="shared" si="17"/>
        <v>100</v>
      </c>
      <c r="H68" s="7"/>
    </row>
    <row r="69" spans="2:10" ht="26.25" x14ac:dyDescent="0.25">
      <c r="B69" s="144" t="s">
        <v>21</v>
      </c>
      <c r="C69" s="145">
        <v>39000</v>
      </c>
      <c r="D69" s="145">
        <f t="shared" si="16"/>
        <v>6000</v>
      </c>
      <c r="E69" s="145">
        <v>45000</v>
      </c>
      <c r="F69" s="145">
        <f>E69/C69*100</f>
        <v>115.38461538461537</v>
      </c>
      <c r="H69" s="7"/>
      <c r="J69" s="83"/>
    </row>
    <row r="70" spans="2:10" ht="26.25" x14ac:dyDescent="0.25">
      <c r="B70" s="139" t="s">
        <v>75</v>
      </c>
      <c r="C70" s="140">
        <f t="shared" ref="C70:E72" si="18">C71</f>
        <v>21393.59</v>
      </c>
      <c r="D70" s="140">
        <f t="shared" si="18"/>
        <v>2000</v>
      </c>
      <c r="E70" s="140">
        <f t="shared" si="18"/>
        <v>23393.59</v>
      </c>
      <c r="F70" s="140">
        <f t="shared" si="17"/>
        <v>109.34859460240193</v>
      </c>
      <c r="H70" s="96"/>
    </row>
    <row r="71" spans="2:10" x14ac:dyDescent="0.25">
      <c r="B71" s="105" t="s">
        <v>31</v>
      </c>
      <c r="C71" s="141">
        <f t="shared" si="18"/>
        <v>21393.59</v>
      </c>
      <c r="D71" s="141">
        <f t="shared" si="18"/>
        <v>2000</v>
      </c>
      <c r="E71" s="141">
        <f t="shared" si="18"/>
        <v>23393.59</v>
      </c>
      <c r="F71" s="141">
        <f t="shared" si="17"/>
        <v>109.34859460240193</v>
      </c>
      <c r="H71" s="7"/>
    </row>
    <row r="72" spans="2:10" x14ac:dyDescent="0.25">
      <c r="B72" s="142" t="s">
        <v>119</v>
      </c>
      <c r="C72" s="143">
        <f t="shared" si="18"/>
        <v>21393.59</v>
      </c>
      <c r="D72" s="143">
        <f t="shared" si="18"/>
        <v>2000</v>
      </c>
      <c r="E72" s="143">
        <f t="shared" si="18"/>
        <v>23393.59</v>
      </c>
      <c r="F72" s="143">
        <f t="shared" si="17"/>
        <v>109.34859460240193</v>
      </c>
      <c r="H72" s="7"/>
    </row>
    <row r="73" spans="2:10" x14ac:dyDescent="0.25">
      <c r="B73" s="144" t="s">
        <v>19</v>
      </c>
      <c r="C73" s="145">
        <v>21393.59</v>
      </c>
      <c r="D73" s="145">
        <f>E73-C73</f>
        <v>2000</v>
      </c>
      <c r="E73" s="145">
        <v>23393.59</v>
      </c>
      <c r="F73" s="145">
        <f t="shared" si="17"/>
        <v>109.34859460240193</v>
      </c>
      <c r="H73" s="7"/>
    </row>
    <row r="74" spans="2:10" x14ac:dyDescent="0.25">
      <c r="B74" s="148" t="s">
        <v>120</v>
      </c>
      <c r="C74" s="138">
        <v>1829500</v>
      </c>
      <c r="D74" s="138">
        <f>E74-C74</f>
        <v>0</v>
      </c>
      <c r="E74" s="138">
        <f t="shared" ref="E74:E76" si="19">E75</f>
        <v>1829500</v>
      </c>
      <c r="F74" s="138">
        <f t="shared" ref="F74:F78" si="20">E74/C74*100</f>
        <v>100</v>
      </c>
      <c r="H74" s="96"/>
    </row>
    <row r="75" spans="2:10" x14ac:dyDescent="0.25">
      <c r="B75" s="139" t="s">
        <v>39</v>
      </c>
      <c r="C75" s="140">
        <v>1829500</v>
      </c>
      <c r="D75" s="140">
        <f>E75-C75</f>
        <v>0</v>
      </c>
      <c r="E75" s="140">
        <f t="shared" si="19"/>
        <v>1829500</v>
      </c>
      <c r="F75" s="140">
        <f t="shared" si="20"/>
        <v>100</v>
      </c>
      <c r="H75" s="7"/>
    </row>
    <row r="76" spans="2:10" x14ac:dyDescent="0.25">
      <c r="B76" s="105" t="s">
        <v>30</v>
      </c>
      <c r="C76" s="141">
        <v>1829500</v>
      </c>
      <c r="D76" s="141">
        <f>E76-C76</f>
        <v>0</v>
      </c>
      <c r="E76" s="141">
        <f t="shared" si="19"/>
        <v>1829500</v>
      </c>
      <c r="F76" s="141">
        <f t="shared" si="20"/>
        <v>100</v>
      </c>
      <c r="H76" s="7"/>
    </row>
    <row r="77" spans="2:10" ht="26.25" x14ac:dyDescent="0.25">
      <c r="B77" s="142" t="s">
        <v>40</v>
      </c>
      <c r="C77" s="143">
        <v>1829500</v>
      </c>
      <c r="D77" s="143">
        <f>SUM(D78:D80)</f>
        <v>0</v>
      </c>
      <c r="E77" s="143">
        <f>SUM(E78:E80)</f>
        <v>1829500</v>
      </c>
      <c r="F77" s="143">
        <f t="shared" si="20"/>
        <v>100</v>
      </c>
      <c r="H77" s="7"/>
    </row>
    <row r="78" spans="2:10" x14ac:dyDescent="0.25">
      <c r="B78" s="144" t="s">
        <v>22</v>
      </c>
      <c r="C78" s="145">
        <v>1760000</v>
      </c>
      <c r="D78" s="145">
        <f>E78-C78</f>
        <v>38950</v>
      </c>
      <c r="E78" s="145">
        <v>1798950</v>
      </c>
      <c r="F78" s="145">
        <f t="shared" si="20"/>
        <v>102.21306818181819</v>
      </c>
      <c r="H78" s="7"/>
    </row>
    <row r="79" spans="2:10" x14ac:dyDescent="0.25">
      <c r="B79" s="144" t="s">
        <v>19</v>
      </c>
      <c r="C79" s="145">
        <v>64700</v>
      </c>
      <c r="D79" s="145">
        <f t="shared" ref="D79:D80" si="21">E79-C79</f>
        <v>-37550</v>
      </c>
      <c r="E79" s="145">
        <v>27150</v>
      </c>
      <c r="F79" s="145">
        <f>E79/C79*100</f>
        <v>41.962905718701698</v>
      </c>
      <c r="H79" s="7"/>
    </row>
    <row r="80" spans="2:10" x14ac:dyDescent="0.25">
      <c r="B80" s="144" t="s">
        <v>20</v>
      </c>
      <c r="C80" s="145">
        <v>4800</v>
      </c>
      <c r="D80" s="145">
        <f t="shared" si="21"/>
        <v>-1400</v>
      </c>
      <c r="E80" s="145">
        <v>3400</v>
      </c>
      <c r="F80" s="145">
        <f>E80/C80*100</f>
        <v>70.833333333333343</v>
      </c>
      <c r="H80" s="7"/>
    </row>
  </sheetData>
  <mergeCells count="2">
    <mergeCell ref="B3:F3"/>
    <mergeCell ref="B4:F4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DIO - SAŽETAK</vt:lpstr>
      <vt:lpstr>PRIH. I RASH. PREMA EK.KLAS.</vt:lpstr>
      <vt:lpstr>PRIHODI I RASHODI PREMA IZVORU</vt:lpstr>
      <vt:lpstr>RAČUN PRIHODA I RASHODA PO FUNK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korisnik</cp:lastModifiedBy>
  <cp:lastPrinted>2023-11-20T09:09:10Z</cp:lastPrinted>
  <dcterms:created xsi:type="dcterms:W3CDTF">2022-09-14T10:30:45Z</dcterms:created>
  <dcterms:modified xsi:type="dcterms:W3CDTF">2023-12-27T08:04:03Z</dcterms:modified>
</cp:coreProperties>
</file>