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C36159A-2C91-42E6-927D-5EFA157B423F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OPĆI DIO - SAŽETAK" sheetId="7" r:id="rId1"/>
    <sheet name="PRIH. I RASH. PREMA EK.KLAS." sheetId="9" r:id="rId2"/>
    <sheet name="PRIHODI I RASHODI PREMA IZVORU" sheetId="2" r:id="rId3"/>
    <sheet name="RAČUN PRIHODA I RASHODA PO FUNK" sheetId="3" r:id="rId4"/>
    <sheet name="RAČUN FINANCIRANJE PREMA IZVORU" sheetId="8" r:id="rId5"/>
    <sheet name="RAČUN FIN. PO EK. KLASIFIKACIJI" sheetId="10" r:id="rId6"/>
    <sheet name="POSEBNI DIO" sheetId="4" r:id="rId7"/>
  </sheets>
  <calcPr calcId="191029"/>
</workbook>
</file>

<file path=xl/calcChain.xml><?xml version="1.0" encoding="utf-8"?>
<calcChain xmlns="http://schemas.openxmlformats.org/spreadsheetml/2006/main">
  <c r="E109" i="9" l="1"/>
  <c r="E108" i="9"/>
  <c r="D109" i="9"/>
  <c r="D108" i="9"/>
  <c r="C109" i="9"/>
  <c r="C108" i="9"/>
  <c r="B109" i="9"/>
  <c r="B108" i="9"/>
  <c r="F10" i="3"/>
  <c r="F19" i="3"/>
  <c r="D19" i="3"/>
  <c r="C19" i="3"/>
  <c r="F64" i="4"/>
  <c r="F65" i="4"/>
  <c r="F68" i="4"/>
  <c r="F69" i="4"/>
  <c r="F93" i="4"/>
  <c r="F94" i="4"/>
  <c r="F96" i="4"/>
  <c r="F97" i="4"/>
  <c r="F98" i="4"/>
  <c r="F99" i="4"/>
  <c r="F101" i="4"/>
  <c r="F102" i="4"/>
  <c r="F106" i="4"/>
  <c r="F131" i="4"/>
  <c r="F133" i="4"/>
  <c r="F135" i="4"/>
  <c r="F138" i="4"/>
  <c r="F139" i="4"/>
  <c r="F140" i="4"/>
  <c r="F142" i="4"/>
  <c r="F143" i="4"/>
  <c r="F144" i="4"/>
  <c r="F145" i="4"/>
  <c r="F146" i="4"/>
  <c r="F149" i="4"/>
  <c r="F150" i="4"/>
  <c r="F152" i="4"/>
  <c r="F153" i="4"/>
  <c r="F154" i="4"/>
  <c r="F155" i="4"/>
  <c r="F156" i="4"/>
  <c r="F158" i="4"/>
  <c r="F161" i="4"/>
  <c r="F162" i="4"/>
  <c r="F163" i="4"/>
  <c r="F164" i="4"/>
  <c r="F169" i="4"/>
  <c r="F173" i="4"/>
  <c r="F175" i="4"/>
  <c r="F177" i="4"/>
  <c r="F178" i="4"/>
  <c r="F179" i="4"/>
  <c r="F181" i="4"/>
  <c r="F191" i="4"/>
  <c r="F192" i="4"/>
  <c r="F193" i="4"/>
  <c r="F194" i="4"/>
  <c r="F195" i="4"/>
  <c r="F201" i="4"/>
  <c r="F227" i="4"/>
  <c r="F230" i="4"/>
  <c r="F238" i="4"/>
  <c r="F246" i="4"/>
  <c r="F248" i="4"/>
  <c r="F264" i="4"/>
  <c r="F265" i="4"/>
  <c r="F267" i="4"/>
  <c r="F269" i="4"/>
  <c r="F270" i="4"/>
  <c r="F273" i="4"/>
  <c r="F275" i="4"/>
  <c r="F278" i="4"/>
  <c r="F56" i="4"/>
  <c r="F49" i="4"/>
  <c r="F50" i="4"/>
  <c r="F48" i="4"/>
  <c r="F46" i="4"/>
  <c r="F44" i="4"/>
  <c r="F37" i="4"/>
  <c r="F33" i="4"/>
  <c r="F26" i="4"/>
  <c r="F27" i="4"/>
  <c r="F28" i="4"/>
  <c r="F29" i="4"/>
  <c r="F30" i="4"/>
  <c r="F31" i="4"/>
  <c r="F25" i="4"/>
  <c r="F21" i="4"/>
  <c r="F22" i="4"/>
  <c r="F19" i="4"/>
  <c r="F17" i="4"/>
  <c r="F16" i="4"/>
  <c r="B254" i="4"/>
  <c r="B253" i="4" s="1"/>
  <c r="B252" i="4" s="1"/>
  <c r="B190" i="4"/>
  <c r="B189" i="4" s="1"/>
  <c r="B188" i="4" s="1"/>
  <c r="B200" i="4"/>
  <c r="B199" i="4" s="1"/>
  <c r="B198" i="4" s="1"/>
  <c r="B228" i="4"/>
  <c r="B211" i="4"/>
  <c r="B205" i="4" s="1"/>
  <c r="B204" i="4" s="1"/>
  <c r="B137" i="4"/>
  <c r="B141" i="4"/>
  <c r="B148" i="4"/>
  <c r="B157" i="4"/>
  <c r="B159" i="4"/>
  <c r="B168" i="4"/>
  <c r="B165" i="4" s="1"/>
  <c r="B134" i="4"/>
  <c r="B132" i="4"/>
  <c r="F132" i="4" s="1"/>
  <c r="B130" i="4"/>
  <c r="B174" i="4"/>
  <c r="B180" i="4"/>
  <c r="B183" i="4"/>
  <c r="B182" i="4" s="1"/>
  <c r="B171" i="4" s="1"/>
  <c r="B61" i="4"/>
  <c r="B66" i="4"/>
  <c r="B63" i="4"/>
  <c r="B277" i="4"/>
  <c r="B274" i="4"/>
  <c r="B272" i="4"/>
  <c r="B271" i="4" s="1"/>
  <c r="F271" i="4" s="1"/>
  <c r="B268" i="4"/>
  <c r="B266" i="4"/>
  <c r="B263" i="4"/>
  <c r="B247" i="4"/>
  <c r="B245" i="4"/>
  <c r="B240" i="4"/>
  <c r="B237" i="4"/>
  <c r="B105" i="4"/>
  <c r="B100" i="4"/>
  <c r="B95" i="4"/>
  <c r="B92" i="4"/>
  <c r="B55" i="4"/>
  <c r="B54" i="4" s="1"/>
  <c r="B53" i="4" s="1"/>
  <c r="B52" i="4" s="1"/>
  <c r="B51" i="4" s="1"/>
  <c r="B47" i="4"/>
  <c r="B45" i="4"/>
  <c r="B43" i="4"/>
  <c r="B42" i="4" s="1"/>
  <c r="B32" i="4"/>
  <c r="B24" i="4"/>
  <c r="B18" i="4"/>
  <c r="B15" i="4"/>
  <c r="B14" i="4" l="1"/>
  <c r="B129" i="4"/>
  <c r="F205" i="4"/>
  <c r="B262" i="4"/>
  <c r="B261" i="4" s="1"/>
  <c r="B91" i="4"/>
  <c r="B136" i="4"/>
  <c r="B128" i="4" s="1"/>
  <c r="B127" i="4" s="1"/>
  <c r="B236" i="4"/>
  <c r="E247" i="4"/>
  <c r="F247" i="4" s="1"/>
  <c r="E245" i="4"/>
  <c r="E237" i="4"/>
  <c r="F237" i="4" s="1"/>
  <c r="E228" i="4"/>
  <c r="F228" i="4" s="1"/>
  <c r="E224" i="4"/>
  <c r="E223" i="4" s="1"/>
  <c r="G223" i="4" s="1"/>
  <c r="E221" i="4"/>
  <c r="E220" i="4" s="1"/>
  <c r="G220" i="4" s="1"/>
  <c r="E218" i="4"/>
  <c r="E211" i="4"/>
  <c r="F211" i="4" s="1"/>
  <c r="E208" i="4"/>
  <c r="E206" i="4"/>
  <c r="E200" i="4"/>
  <c r="E196" i="4"/>
  <c r="E190" i="4"/>
  <c r="F190" i="4" s="1"/>
  <c r="E171" i="4"/>
  <c r="F171" i="4" s="1"/>
  <c r="E174" i="4"/>
  <c r="F174" i="4" s="1"/>
  <c r="E180" i="4"/>
  <c r="F180" i="4" s="1"/>
  <c r="E157" i="4"/>
  <c r="F157" i="4" s="1"/>
  <c r="E168" i="4"/>
  <c r="F168" i="4" s="1"/>
  <c r="E166" i="4"/>
  <c r="E159" i="4"/>
  <c r="F159" i="4" s="1"/>
  <c r="E148" i="4"/>
  <c r="F148" i="4" s="1"/>
  <c r="E141" i="4"/>
  <c r="F141" i="4" s="1"/>
  <c r="E137" i="4"/>
  <c r="F137" i="4" s="1"/>
  <c r="E130" i="4"/>
  <c r="F130" i="4" s="1"/>
  <c r="E134" i="4"/>
  <c r="F134" i="4" s="1"/>
  <c r="E277" i="4"/>
  <c r="E274" i="4"/>
  <c r="F274" i="4" s="1"/>
  <c r="E272" i="4"/>
  <c r="F272" i="4" s="1"/>
  <c r="E268" i="4"/>
  <c r="F268" i="4" s="1"/>
  <c r="E266" i="4"/>
  <c r="F266" i="4" s="1"/>
  <c r="E263" i="4"/>
  <c r="F263" i="4" s="1"/>
  <c r="E121" i="4"/>
  <c r="E120" i="4" s="1"/>
  <c r="E119" i="4" s="1"/>
  <c r="E118" i="4" s="1"/>
  <c r="E117" i="4" s="1"/>
  <c r="E116" i="4" s="1"/>
  <c r="E114" i="4"/>
  <c r="E112" i="4"/>
  <c r="E105" i="4"/>
  <c r="E100" i="4"/>
  <c r="F100" i="4" s="1"/>
  <c r="E95" i="4"/>
  <c r="F95" i="4" s="1"/>
  <c r="E92" i="4"/>
  <c r="F92" i="4" s="1"/>
  <c r="E86" i="4"/>
  <c r="E85" i="4" s="1"/>
  <c r="E84" i="4" s="1"/>
  <c r="E83" i="4" s="1"/>
  <c r="E82" i="4" s="1"/>
  <c r="E78" i="4"/>
  <c r="E77" i="4" s="1"/>
  <c r="E76" i="4" s="1"/>
  <c r="E75" i="4" s="1"/>
  <c r="E72" i="4"/>
  <c r="E66" i="4"/>
  <c r="F66" i="4" s="1"/>
  <c r="E63" i="4"/>
  <c r="E55" i="4"/>
  <c r="E47" i="4"/>
  <c r="F47" i="4" s="1"/>
  <c r="E45" i="4"/>
  <c r="F45" i="4" s="1"/>
  <c r="E43" i="4"/>
  <c r="F43" i="4" s="1"/>
  <c r="E35" i="4"/>
  <c r="B36" i="4"/>
  <c r="E32" i="4"/>
  <c r="F32" i="4" s="1"/>
  <c r="E24" i="4"/>
  <c r="F24" i="4" s="1"/>
  <c r="E18" i="4"/>
  <c r="F18" i="4" s="1"/>
  <c r="E15" i="4"/>
  <c r="F15" i="4" s="1"/>
  <c r="G16" i="10"/>
  <c r="H28" i="3"/>
  <c r="H22" i="3"/>
  <c r="H23" i="3"/>
  <c r="H24" i="3"/>
  <c r="H25" i="3"/>
  <c r="H21" i="3"/>
  <c r="H18" i="3"/>
  <c r="H17" i="3"/>
  <c r="H14" i="3"/>
  <c r="H15" i="3"/>
  <c r="H13" i="3"/>
  <c r="G28" i="3"/>
  <c r="G22" i="3"/>
  <c r="G23" i="3"/>
  <c r="G21" i="3"/>
  <c r="G18" i="3"/>
  <c r="G14" i="3"/>
  <c r="G15" i="3"/>
  <c r="G13" i="3"/>
  <c r="C20" i="3"/>
  <c r="C26" i="3"/>
  <c r="C16" i="3"/>
  <c r="C12" i="3"/>
  <c r="C11" i="3" s="1"/>
  <c r="D20" i="3"/>
  <c r="D26" i="3"/>
  <c r="F20" i="3"/>
  <c r="F26" i="3"/>
  <c r="B10" i="3"/>
  <c r="B26" i="3"/>
  <c r="B20" i="3"/>
  <c r="B16" i="3"/>
  <c r="B12" i="3"/>
  <c r="D16" i="3"/>
  <c r="F16" i="3"/>
  <c r="D12" i="3"/>
  <c r="F12" i="3"/>
  <c r="F11" i="3" s="1"/>
  <c r="H11" i="3" s="1"/>
  <c r="E14" i="10"/>
  <c r="E13" i="10" s="1"/>
  <c r="G12" i="10"/>
  <c r="E11" i="10"/>
  <c r="D11" i="10"/>
  <c r="D13" i="10" s="1"/>
  <c r="C11" i="10"/>
  <c r="C13" i="10" s="1"/>
  <c r="E9" i="10"/>
  <c r="E8" i="10" s="1"/>
  <c r="G8" i="10" s="1"/>
  <c r="G7" i="10"/>
  <c r="F107" i="9"/>
  <c r="F104" i="9"/>
  <c r="F98" i="9"/>
  <c r="F93" i="9"/>
  <c r="F95" i="9"/>
  <c r="F96" i="9"/>
  <c r="F92" i="9"/>
  <c r="F79" i="9"/>
  <c r="F78" i="9"/>
  <c r="F77" i="9"/>
  <c r="F73" i="9"/>
  <c r="B72" i="9"/>
  <c r="F72" i="9" s="1"/>
  <c r="F71" i="9"/>
  <c r="F66" i="9"/>
  <c r="F67" i="9"/>
  <c r="F68" i="9"/>
  <c r="F69" i="9"/>
  <c r="F65" i="9"/>
  <c r="F56" i="9"/>
  <c r="F57" i="9"/>
  <c r="F58" i="9"/>
  <c r="F59" i="9"/>
  <c r="F60" i="9"/>
  <c r="F61" i="9"/>
  <c r="F62" i="9"/>
  <c r="F63" i="9"/>
  <c r="F55" i="9"/>
  <c r="F49" i="9"/>
  <c r="F50" i="9"/>
  <c r="F51" i="9"/>
  <c r="F52" i="9"/>
  <c r="F48" i="9"/>
  <c r="F44" i="9"/>
  <c r="F45" i="9"/>
  <c r="F46" i="9"/>
  <c r="F43" i="9"/>
  <c r="F40" i="9"/>
  <c r="F39" i="9"/>
  <c r="F37" i="9"/>
  <c r="F35" i="9"/>
  <c r="F34" i="9"/>
  <c r="F25" i="9"/>
  <c r="F24" i="9"/>
  <c r="F21" i="9"/>
  <c r="F17" i="9"/>
  <c r="F14" i="9"/>
  <c r="F13" i="9"/>
  <c r="C86" i="9"/>
  <c r="C31" i="9"/>
  <c r="C10" i="9"/>
  <c r="D31" i="9"/>
  <c r="D86" i="9"/>
  <c r="E106" i="9"/>
  <c r="B106" i="9"/>
  <c r="B105" i="9" s="1"/>
  <c r="B100" i="9"/>
  <c r="B99" i="9" s="1"/>
  <c r="E97" i="9"/>
  <c r="F97" i="9" s="1"/>
  <c r="B97" i="9"/>
  <c r="E91" i="9"/>
  <c r="B91" i="9"/>
  <c r="E87" i="9"/>
  <c r="E88" i="9"/>
  <c r="B88" i="9"/>
  <c r="B87" i="9" s="1"/>
  <c r="E84" i="9"/>
  <c r="E83" i="9" s="1"/>
  <c r="B84" i="9"/>
  <c r="B83" i="9" s="1"/>
  <c r="E81" i="9"/>
  <c r="E80" i="9" s="1"/>
  <c r="B81" i="9"/>
  <c r="E75" i="9"/>
  <c r="E64" i="9"/>
  <c r="F64" i="9" s="1"/>
  <c r="B64" i="9"/>
  <c r="E70" i="9"/>
  <c r="B70" i="9"/>
  <c r="E54" i="9"/>
  <c r="F54" i="9" s="1"/>
  <c r="B54" i="9"/>
  <c r="E47" i="9"/>
  <c r="B47" i="9"/>
  <c r="E42" i="9"/>
  <c r="B42" i="9"/>
  <c r="E38" i="9"/>
  <c r="B38" i="9"/>
  <c r="E36" i="9"/>
  <c r="F36" i="9" s="1"/>
  <c r="B36" i="9"/>
  <c r="E33" i="9"/>
  <c r="B33" i="9"/>
  <c r="B28" i="9"/>
  <c r="B27" i="9" s="1"/>
  <c r="B26" i="9" s="1"/>
  <c r="E23" i="9"/>
  <c r="E22" i="9" s="1"/>
  <c r="B23" i="9"/>
  <c r="B22" i="9" s="1"/>
  <c r="E19" i="9"/>
  <c r="E18" i="9" s="1"/>
  <c r="B19" i="9"/>
  <c r="B18" i="9" s="1"/>
  <c r="E16" i="9"/>
  <c r="E15" i="9" s="1"/>
  <c r="B16" i="9"/>
  <c r="B15" i="9" s="1"/>
  <c r="E12" i="9"/>
  <c r="E11" i="9" s="1"/>
  <c r="B12" i="9"/>
  <c r="B11" i="9" s="1"/>
  <c r="B90" i="9" l="1"/>
  <c r="F15" i="9"/>
  <c r="F33" i="9"/>
  <c r="F106" i="9"/>
  <c r="H26" i="3"/>
  <c r="B86" i="9"/>
  <c r="E62" i="4"/>
  <c r="E61" i="4" s="1"/>
  <c r="F63" i="4"/>
  <c r="E199" i="4"/>
  <c r="F200" i="4"/>
  <c r="F91" i="9"/>
  <c r="E105" i="9"/>
  <c r="F105" i="9" s="1"/>
  <c r="E276" i="4"/>
  <c r="F276" i="4" s="1"/>
  <c r="F277" i="4"/>
  <c r="E236" i="4"/>
  <c r="F236" i="4" s="1"/>
  <c r="F245" i="4"/>
  <c r="F18" i="9"/>
  <c r="F38" i="9"/>
  <c r="F47" i="9"/>
  <c r="F70" i="9"/>
  <c r="H16" i="3"/>
  <c r="H20" i="3"/>
  <c r="B35" i="4"/>
  <c r="B13" i="4" s="1"/>
  <c r="F36" i="4"/>
  <c r="E104" i="4"/>
  <c r="F105" i="4"/>
  <c r="F42" i="9"/>
  <c r="G26" i="3"/>
  <c r="F35" i="4"/>
  <c r="E54" i="4"/>
  <c r="E53" i="4" s="1"/>
  <c r="E52" i="4" s="1"/>
  <c r="E51" i="4" s="1"/>
  <c r="F55" i="4"/>
  <c r="E204" i="4"/>
  <c r="F204" i="4" s="1"/>
  <c r="E189" i="4"/>
  <c r="E136" i="4"/>
  <c r="F136" i="4" s="1"/>
  <c r="E165" i="4"/>
  <c r="E129" i="4"/>
  <c r="F129" i="4" s="1"/>
  <c r="E111" i="4"/>
  <c r="E110" i="4" s="1"/>
  <c r="E262" i="4"/>
  <c r="E91" i="4"/>
  <c r="E42" i="4"/>
  <c r="E41" i="4" s="1"/>
  <c r="E40" i="4" s="1"/>
  <c r="E39" i="4" s="1"/>
  <c r="E38" i="4" s="1"/>
  <c r="E14" i="4"/>
  <c r="E13" i="4" s="1"/>
  <c r="E90" i="9"/>
  <c r="E86" i="9" s="1"/>
  <c r="F12" i="9"/>
  <c r="F16" i="9"/>
  <c r="F23" i="9"/>
  <c r="G11" i="3"/>
  <c r="G20" i="3"/>
  <c r="D102" i="9"/>
  <c r="C102" i="9"/>
  <c r="F19" i="9"/>
  <c r="D10" i="3"/>
  <c r="G12" i="3"/>
  <c r="G16" i="3"/>
  <c r="H12" i="3"/>
  <c r="C10" i="3"/>
  <c r="G11" i="10"/>
  <c r="G13" i="10"/>
  <c r="E32" i="9"/>
  <c r="E31" i="9" s="1"/>
  <c r="E102" i="9" s="1"/>
  <c r="B32" i="9"/>
  <c r="B31" i="9" s="1"/>
  <c r="B102" i="9" s="1"/>
  <c r="B10" i="9"/>
  <c r="B30" i="9" s="1"/>
  <c r="E10" i="9"/>
  <c r="E198" i="4" l="1"/>
  <c r="F198" i="4" s="1"/>
  <c r="F199" i="4"/>
  <c r="E188" i="4"/>
  <c r="F189" i="4"/>
  <c r="E90" i="4"/>
  <c r="F91" i="4"/>
  <c r="G165" i="4"/>
  <c r="F165" i="4"/>
  <c r="E103" i="4"/>
  <c r="F104" i="4"/>
  <c r="E261" i="4"/>
  <c r="F261" i="4" s="1"/>
  <c r="F262" i="4"/>
  <c r="E128" i="4"/>
  <c r="F128" i="4" s="1"/>
  <c r="F102" i="9"/>
  <c r="G102" i="9"/>
  <c r="G86" i="9"/>
  <c r="F86" i="9"/>
  <c r="H19" i="3"/>
  <c r="G19" i="3"/>
  <c r="F90" i="9"/>
  <c r="G90" i="9"/>
  <c r="F62" i="4"/>
  <c r="F54" i="4"/>
  <c r="F42" i="4"/>
  <c r="F14" i="4"/>
  <c r="G87" i="9"/>
  <c r="G41" i="9"/>
  <c r="G74" i="9"/>
  <c r="G80" i="9"/>
  <c r="G32" i="9"/>
  <c r="G15" i="9"/>
  <c r="G18" i="9"/>
  <c r="G22" i="9"/>
  <c r="G11" i="9"/>
  <c r="F41" i="9"/>
  <c r="F74" i="9"/>
  <c r="F32" i="9"/>
  <c r="F22" i="9"/>
  <c r="F11" i="9"/>
  <c r="J58" i="2"/>
  <c r="J59" i="2"/>
  <c r="J60" i="2"/>
  <c r="J61" i="2"/>
  <c r="J62" i="2"/>
  <c r="J64" i="2"/>
  <c r="I59" i="2"/>
  <c r="I61" i="2"/>
  <c r="I62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40" i="2"/>
  <c r="I41" i="2"/>
  <c r="I42" i="2"/>
  <c r="I43" i="2"/>
  <c r="I44" i="2"/>
  <c r="I45" i="2"/>
  <c r="I46" i="2"/>
  <c r="I47" i="2"/>
  <c r="I48" i="2"/>
  <c r="I49" i="2"/>
  <c r="I51" i="2"/>
  <c r="I52" i="2"/>
  <c r="I53" i="2"/>
  <c r="I40" i="2"/>
  <c r="J11" i="2"/>
  <c r="J12" i="2"/>
  <c r="J13" i="2"/>
  <c r="J15" i="2"/>
  <c r="J16" i="2"/>
  <c r="J9" i="2"/>
  <c r="I23" i="2"/>
  <c r="I24" i="2"/>
  <c r="I25" i="2"/>
  <c r="I26" i="2"/>
  <c r="I28" i="2"/>
  <c r="I29" i="2"/>
  <c r="I22" i="2"/>
  <c r="I11" i="2"/>
  <c r="I12" i="2"/>
  <c r="I13" i="2"/>
  <c r="I15" i="2"/>
  <c r="I16" i="2"/>
  <c r="I9" i="2"/>
  <c r="I18" i="2"/>
  <c r="E187" i="4" l="1"/>
  <c r="F188" i="4"/>
  <c r="E89" i="4"/>
  <c r="F9" i="3"/>
  <c r="H10" i="3"/>
  <c r="G10" i="3"/>
  <c r="G109" i="9"/>
  <c r="F109" i="9"/>
  <c r="J10" i="8"/>
  <c r="G271" i="4"/>
  <c r="G276" i="4"/>
  <c r="G262" i="4"/>
  <c r="G227" i="4"/>
  <c r="G205" i="4"/>
  <c r="G199" i="4"/>
  <c r="G189" i="4"/>
  <c r="G173" i="4"/>
  <c r="G136" i="4"/>
  <c r="G129" i="4"/>
  <c r="G104" i="4"/>
  <c r="G91" i="4"/>
  <c r="G85" i="4"/>
  <c r="G65" i="4"/>
  <c r="G62" i="4"/>
  <c r="G54" i="4"/>
  <c r="G42" i="4"/>
  <c r="G14" i="4"/>
  <c r="C261" i="4"/>
  <c r="C171" i="4"/>
  <c r="C128" i="4"/>
  <c r="D204" i="4"/>
  <c r="D103" i="4"/>
  <c r="E226" i="4"/>
  <c r="E203" i="4" l="1"/>
  <c r="E185" i="4" s="1"/>
  <c r="E88" i="4"/>
  <c r="E81" i="4"/>
  <c r="E202" i="4"/>
  <c r="G204" i="4"/>
  <c r="E260" i="4"/>
  <c r="G103" i="4"/>
  <c r="D261" i="4"/>
  <c r="G261" i="4" s="1"/>
  <c r="G236" i="4"/>
  <c r="D235" i="4"/>
  <c r="D234" i="4" s="1"/>
  <c r="D233" i="4" s="1"/>
  <c r="D232" i="4" s="1"/>
  <c r="E235" i="4"/>
  <c r="G120" i="4"/>
  <c r="E123" i="4"/>
  <c r="G111" i="4"/>
  <c r="E109" i="4"/>
  <c r="G77" i="4"/>
  <c r="G71" i="4"/>
  <c r="E70" i="4"/>
  <c r="E60" i="4" s="1"/>
  <c r="E59" i="4" s="1"/>
  <c r="E58" i="4" s="1"/>
  <c r="E57" i="4" s="1"/>
  <c r="D61" i="4"/>
  <c r="G35" i="4"/>
  <c r="E12" i="4"/>
  <c r="F8" i="2"/>
  <c r="F39" i="2"/>
  <c r="E234" i="4" l="1"/>
  <c r="E259" i="4"/>
  <c r="G234" i="4"/>
  <c r="E186" i="4"/>
  <c r="E107" i="4"/>
  <c r="E108" i="4"/>
  <c r="F61" i="4"/>
  <c r="G61" i="4"/>
  <c r="E127" i="4"/>
  <c r="F127" i="4" s="1"/>
  <c r="G235" i="4"/>
  <c r="E11" i="4"/>
  <c r="J67" i="2"/>
  <c r="G56" i="2"/>
  <c r="G39" i="2"/>
  <c r="J23" i="2"/>
  <c r="J24" i="2"/>
  <c r="J25" i="2"/>
  <c r="J26" i="2"/>
  <c r="J28" i="2"/>
  <c r="J29" i="2"/>
  <c r="J22" i="2"/>
  <c r="J20" i="2"/>
  <c r="G8" i="2"/>
  <c r="E56" i="2"/>
  <c r="H66" i="2"/>
  <c r="H56" i="2"/>
  <c r="H39" i="2"/>
  <c r="H19" i="2"/>
  <c r="H21" i="2"/>
  <c r="H17" i="2"/>
  <c r="H8" i="2"/>
  <c r="J13" i="8"/>
  <c r="H12" i="8"/>
  <c r="H9" i="8"/>
  <c r="J9" i="8" s="1"/>
  <c r="G9" i="8"/>
  <c r="F11" i="8"/>
  <c r="F8" i="8"/>
  <c r="E10" i="4" l="1"/>
  <c r="E9" i="4" s="1"/>
  <c r="E258" i="4"/>
  <c r="H8" i="8"/>
  <c r="E233" i="4"/>
  <c r="J8" i="2"/>
  <c r="H11" i="8"/>
  <c r="I56" i="2"/>
  <c r="J56" i="2"/>
  <c r="H14" i="8"/>
  <c r="H30" i="2"/>
  <c r="J39" i="2"/>
  <c r="H68" i="2"/>
  <c r="G233" i="4"/>
  <c r="E126" i="4"/>
  <c r="M32" i="7"/>
  <c r="L32" i="7"/>
  <c r="M25" i="7"/>
  <c r="M24" i="7"/>
  <c r="M17" i="7"/>
  <c r="M16" i="7"/>
  <c r="M13" i="7"/>
  <c r="L17" i="7"/>
  <c r="L16" i="7"/>
  <c r="L13" i="7"/>
  <c r="K26" i="7"/>
  <c r="K15" i="7"/>
  <c r="K12" i="7"/>
  <c r="K18" i="7" s="1"/>
  <c r="D10" i="9"/>
  <c r="G10" i="9" s="1"/>
  <c r="E26" i="9"/>
  <c r="E30" i="9" s="1"/>
  <c r="E257" i="4" l="1"/>
  <c r="E232" i="4"/>
  <c r="F108" i="9"/>
  <c r="G232" i="4"/>
  <c r="G83" i="9"/>
  <c r="G31" i="9"/>
  <c r="E125" i="4"/>
  <c r="C26" i="9"/>
  <c r="C30" i="9" s="1"/>
  <c r="D26" i="9"/>
  <c r="D30" i="9" s="1"/>
  <c r="F31" i="9"/>
  <c r="H15" i="7"/>
  <c r="L15" i="7" s="1"/>
  <c r="H12" i="7"/>
  <c r="E21" i="2"/>
  <c r="I21" i="2" s="1"/>
  <c r="E8" i="2"/>
  <c r="I8" i="2" s="1"/>
  <c r="F21" i="2"/>
  <c r="E17" i="2"/>
  <c r="G108" i="9" l="1"/>
  <c r="L12" i="7"/>
  <c r="H18" i="7"/>
  <c r="E80" i="4"/>
  <c r="E8" i="4" s="1"/>
  <c r="G30" i="9"/>
  <c r="F10" i="9"/>
  <c r="E30" i="2"/>
  <c r="E39" i="2"/>
  <c r="I39" i="2" s="1"/>
  <c r="F56" i="2"/>
  <c r="F66" i="2"/>
  <c r="G66" i="2"/>
  <c r="J66" i="2" s="1"/>
  <c r="C9" i="3"/>
  <c r="I30" i="2" l="1"/>
  <c r="F68" i="2"/>
  <c r="L18" i="7"/>
  <c r="G104" i="9"/>
  <c r="F30" i="9"/>
  <c r="G68" i="2"/>
  <c r="J68" i="2" s="1"/>
  <c r="E68" i="2"/>
  <c r="I68" i="2" s="1"/>
  <c r="G12" i="8"/>
  <c r="J12" i="8" s="1"/>
  <c r="C53" i="4"/>
  <c r="C52" i="4" s="1"/>
  <c r="C51" i="4" s="1"/>
  <c r="C84" i="4"/>
  <c r="C83" i="4" s="1"/>
  <c r="B84" i="4"/>
  <c r="B83" i="4" s="1"/>
  <c r="D90" i="4"/>
  <c r="G90" i="4" s="1"/>
  <c r="C90" i="4"/>
  <c r="B90" i="4"/>
  <c r="F90" i="4" s="1"/>
  <c r="C103" i="4"/>
  <c r="B103" i="4"/>
  <c r="F103" i="4" s="1"/>
  <c r="G110" i="4"/>
  <c r="D110" i="4"/>
  <c r="C110" i="4"/>
  <c r="B110" i="4"/>
  <c r="B109" i="4" s="1"/>
  <c r="B108" i="4" s="1"/>
  <c r="B107" i="4" s="1"/>
  <c r="D119" i="4"/>
  <c r="C119" i="4"/>
  <c r="B119" i="4"/>
  <c r="D123" i="4"/>
  <c r="C123" i="4"/>
  <c r="B123" i="4"/>
  <c r="D128" i="4"/>
  <c r="G128" i="4" s="1"/>
  <c r="D171" i="4"/>
  <c r="G171" i="4" s="1"/>
  <c r="D188" i="4"/>
  <c r="C188" i="4"/>
  <c r="G198" i="4"/>
  <c r="D198" i="4"/>
  <c r="C198" i="4"/>
  <c r="C204" i="4"/>
  <c r="D226" i="4"/>
  <c r="C226" i="4"/>
  <c r="B226" i="4"/>
  <c r="F226" i="4" s="1"/>
  <c r="C235" i="4"/>
  <c r="B235" i="4"/>
  <c r="F235" i="4" s="1"/>
  <c r="B251" i="4"/>
  <c r="B250" i="4" s="1"/>
  <c r="B249" i="4" s="1"/>
  <c r="B260" i="4"/>
  <c r="F260" i="4" s="1"/>
  <c r="D84" i="4"/>
  <c r="B203" i="4" l="1"/>
  <c r="F203" i="4" s="1"/>
  <c r="B89" i="4"/>
  <c r="F89" i="4" s="1"/>
  <c r="C203" i="4"/>
  <c r="C82" i="4"/>
  <c r="B259" i="4"/>
  <c r="F259" i="4" s="1"/>
  <c r="C187" i="4"/>
  <c r="D83" i="4"/>
  <c r="G84" i="4"/>
  <c r="D187" i="4"/>
  <c r="G187" i="4" s="1"/>
  <c r="G188" i="4"/>
  <c r="B187" i="4"/>
  <c r="F187" i="4" s="1"/>
  <c r="D203" i="4"/>
  <c r="G226" i="4"/>
  <c r="D127" i="4"/>
  <c r="G127" i="4" s="1"/>
  <c r="C127" i="4"/>
  <c r="B234" i="4"/>
  <c r="F234" i="4" s="1"/>
  <c r="G119" i="4"/>
  <c r="D118" i="4"/>
  <c r="G118" i="4" s="1"/>
  <c r="B118" i="4"/>
  <c r="B117" i="4" s="1"/>
  <c r="B116" i="4" s="1"/>
  <c r="C89" i="4"/>
  <c r="C88" i="4" s="1"/>
  <c r="B126" i="4"/>
  <c r="F126" i="4" s="1"/>
  <c r="C118" i="4"/>
  <c r="D76" i="4"/>
  <c r="G76" i="4" s="1"/>
  <c r="C76" i="4"/>
  <c r="C75" i="4" s="1"/>
  <c r="B76" i="4"/>
  <c r="B75" i="4" s="1"/>
  <c r="D70" i="4"/>
  <c r="G70" i="4" s="1"/>
  <c r="C70" i="4"/>
  <c r="B70" i="4"/>
  <c r="B60" i="4" s="1"/>
  <c r="F60" i="4" s="1"/>
  <c r="C61" i="4"/>
  <c r="D41" i="4"/>
  <c r="G41" i="4" s="1"/>
  <c r="C41" i="4"/>
  <c r="B41" i="4"/>
  <c r="C13" i="4"/>
  <c r="D13" i="4"/>
  <c r="G13" i="4" s="1"/>
  <c r="B185" i="4" l="1"/>
  <c r="F185" i="4" s="1"/>
  <c r="C81" i="4"/>
  <c r="B40" i="4"/>
  <c r="F41" i="4"/>
  <c r="B59" i="4"/>
  <c r="F59" i="4" s="1"/>
  <c r="F53" i="4"/>
  <c r="B88" i="4"/>
  <c r="F88" i="4" s="1"/>
  <c r="B125" i="4"/>
  <c r="F125" i="4" s="1"/>
  <c r="B186" i="4"/>
  <c r="F186" i="4" s="1"/>
  <c r="D82" i="4"/>
  <c r="G82" i="4" s="1"/>
  <c r="G83" i="4"/>
  <c r="B258" i="4"/>
  <c r="G203" i="4"/>
  <c r="D185" i="4"/>
  <c r="B233" i="4"/>
  <c r="F233" i="4" s="1"/>
  <c r="C126" i="4"/>
  <c r="C117" i="4"/>
  <c r="B12" i="4"/>
  <c r="F12" i="4" s="1"/>
  <c r="F13" i="4"/>
  <c r="B202" i="4"/>
  <c r="F202" i="4" s="1"/>
  <c r="B257" i="4" l="1"/>
  <c r="F257" i="4" s="1"/>
  <c r="F258" i="4"/>
  <c r="B58" i="4"/>
  <c r="B81" i="4"/>
  <c r="F81" i="4" s="1"/>
  <c r="B11" i="4"/>
  <c r="F11" i="4" s="1"/>
  <c r="F52" i="4"/>
  <c r="F51" i="4"/>
  <c r="B39" i="4"/>
  <c r="F39" i="4" s="1"/>
  <c r="B38" i="4"/>
  <c r="F38" i="4" s="1"/>
  <c r="F40" i="4"/>
  <c r="G185" i="4"/>
  <c r="C116" i="4"/>
  <c r="C125" i="4"/>
  <c r="B232" i="4"/>
  <c r="F232" i="4" s="1"/>
  <c r="B9" i="3"/>
  <c r="G9" i="3" s="1"/>
  <c r="J15" i="7"/>
  <c r="M15" i="7" s="1"/>
  <c r="I15" i="7"/>
  <c r="F58" i="4" l="1"/>
  <c r="B57" i="4"/>
  <c r="F57" i="4" s="1"/>
  <c r="B80" i="4"/>
  <c r="F80" i="4" s="1"/>
  <c r="B10" i="4"/>
  <c r="B9" i="4" s="1"/>
  <c r="F9" i="4" s="1"/>
  <c r="J26" i="7"/>
  <c r="G11" i="8"/>
  <c r="J11" i="8" s="1"/>
  <c r="G8" i="8"/>
  <c r="G109" i="4"/>
  <c r="B8" i="4" l="1"/>
  <c r="F8" i="4" s="1"/>
  <c r="F10" i="4"/>
  <c r="G14" i="8"/>
  <c r="J8" i="8"/>
  <c r="D53" i="4"/>
  <c r="D52" i="4" l="1"/>
  <c r="G53" i="4"/>
  <c r="C234" i="4"/>
  <c r="C233" i="4" s="1"/>
  <c r="C232" i="4" s="1"/>
  <c r="G52" i="4" l="1"/>
  <c r="D51" i="4"/>
  <c r="G51" i="4" s="1"/>
  <c r="C260" i="4"/>
  <c r="C259" i="4" s="1"/>
  <c r="C186" i="4"/>
  <c r="D186" i="4"/>
  <c r="G186" i="4" s="1"/>
  <c r="D260" i="4"/>
  <c r="G260" i="4" s="1"/>
  <c r="D109" i="4"/>
  <c r="D75" i="4"/>
  <c r="G75" i="4" s="1"/>
  <c r="C60" i="4"/>
  <c r="C258" i="4" l="1"/>
  <c r="C202" i="4"/>
  <c r="C185" i="4"/>
  <c r="D202" i="4"/>
  <c r="G202" i="4" s="1"/>
  <c r="D108" i="4"/>
  <c r="C59" i="4"/>
  <c r="C57" i="4"/>
  <c r="D89" i="4"/>
  <c r="G89" i="4" s="1"/>
  <c r="D60" i="4"/>
  <c r="G60" i="4" s="1"/>
  <c r="D259" i="4"/>
  <c r="G259" i="4" s="1"/>
  <c r="C109" i="4"/>
  <c r="D107" i="4" l="1"/>
  <c r="G107" i="4" s="1"/>
  <c r="G108" i="4"/>
  <c r="C257" i="4"/>
  <c r="D117" i="4"/>
  <c r="G117" i="4" s="1"/>
  <c r="D88" i="4"/>
  <c r="G88" i="4" s="1"/>
  <c r="C58" i="4"/>
  <c r="D81" i="4"/>
  <c r="D59" i="4"/>
  <c r="G59" i="4" s="1"/>
  <c r="D12" i="4"/>
  <c r="C12" i="4"/>
  <c r="C11" i="4" s="1"/>
  <c r="C10" i="4" s="1"/>
  <c r="C9" i="4" s="1"/>
  <c r="D258" i="4"/>
  <c r="G258" i="4" s="1"/>
  <c r="D126" i="4"/>
  <c r="G126" i="4" s="1"/>
  <c r="D40" i="4"/>
  <c r="G40" i="4" s="1"/>
  <c r="C108" i="4"/>
  <c r="G81" i="4" l="1"/>
  <c r="D11" i="4"/>
  <c r="G12" i="4"/>
  <c r="D116" i="4"/>
  <c r="G116" i="4" s="1"/>
  <c r="D58" i="4"/>
  <c r="G58" i="4" s="1"/>
  <c r="D125" i="4"/>
  <c r="G125" i="4" s="1"/>
  <c r="D257" i="4"/>
  <c r="G257" i="4" s="1"/>
  <c r="D39" i="4"/>
  <c r="G39" i="4" s="1"/>
  <c r="C107" i="4"/>
  <c r="F19" i="2"/>
  <c r="G21" i="2"/>
  <c r="J21" i="2" s="1"/>
  <c r="J12" i="7"/>
  <c r="G11" i="4" l="1"/>
  <c r="D10" i="4"/>
  <c r="J18" i="7"/>
  <c r="M18" i="7" s="1"/>
  <c r="M12" i="7"/>
  <c r="D80" i="4"/>
  <c r="G80" i="4" s="1"/>
  <c r="D9" i="3"/>
  <c r="H9" i="3" s="1"/>
  <c r="C80" i="4"/>
  <c r="C8" i="4" s="1"/>
  <c r="D57" i="4"/>
  <c r="G57" i="4" s="1"/>
  <c r="D38" i="4"/>
  <c r="G38" i="4" s="1"/>
  <c r="D9" i="4" l="1"/>
  <c r="G10" i="4"/>
  <c r="G19" i="2"/>
  <c r="J19" i="2" s="1"/>
  <c r="I12" i="7"/>
  <c r="F17" i="2"/>
  <c r="F30" i="2" s="1"/>
  <c r="G17" i="2"/>
  <c r="D8" i="4" l="1"/>
  <c r="G8" i="4" s="1"/>
  <c r="G9" i="4"/>
  <c r="I18" i="7"/>
  <c r="G30" i="2"/>
  <c r="J30" i="2" s="1"/>
</calcChain>
</file>

<file path=xl/sharedStrings.xml><?xml version="1.0" encoding="utf-8"?>
<sst xmlns="http://schemas.openxmlformats.org/spreadsheetml/2006/main" count="629" uniqueCount="235">
  <si>
    <t>I. OPĆI DIO</t>
  </si>
  <si>
    <t xml:space="preserve">OPĆI DIO </t>
  </si>
  <si>
    <t>A. RAČUN PRIHODA I RASHODA</t>
  </si>
  <si>
    <t>PRIHODI POSLOVANJA</t>
  </si>
  <si>
    <t>Oznaka</t>
  </si>
  <si>
    <t>SVEUKUPNO</t>
  </si>
  <si>
    <t>67 Prihodi iz nadležnog proračuna i od HZZO-a temeljem ugovornih obveza</t>
  </si>
  <si>
    <t>RAZRED</t>
  </si>
  <si>
    <t>IZVOR</t>
  </si>
  <si>
    <t>01</t>
  </si>
  <si>
    <t>05</t>
  </si>
  <si>
    <t>66 Prihodi od prodaje proizvoda i robe te pruženih usluga i prihodi od donacija te povrati po protestiranim jamstvima</t>
  </si>
  <si>
    <t>SKUPINA</t>
  </si>
  <si>
    <t>67</t>
  </si>
  <si>
    <t>63 Pomoći iz inozemstva i od subjekata unutar općeg proračuna</t>
  </si>
  <si>
    <t>72 Prihodi od prodaje proizvedene dugotrajne imovine</t>
  </si>
  <si>
    <t>PRIHODI OD PRODAJE NEFINANCIJSKE IMOVINE</t>
  </si>
  <si>
    <t>RASHODI POSLOVANJA</t>
  </si>
  <si>
    <t>32 Materijalni rashodi</t>
  </si>
  <si>
    <t>34 Financijski rashodi</t>
  </si>
  <si>
    <t>42 Rashodi za nabavu proizvedene dugotrajne imovine</t>
  </si>
  <si>
    <t>31 Rashodi za zaposlene</t>
  </si>
  <si>
    <t>03</t>
  </si>
  <si>
    <t>432</t>
  </si>
  <si>
    <t>503</t>
  </si>
  <si>
    <t>512</t>
  </si>
  <si>
    <t>45 Rashodi za dodatna ulaganja na nefinancijskoj imovini</t>
  </si>
  <si>
    <t>611</t>
  </si>
  <si>
    <t>RASHODI PREMA FUNKCIJSKOJ KLASIFIKACIJI</t>
  </si>
  <si>
    <t>0922 Više srednjoškolsko obrazovanje</t>
  </si>
  <si>
    <t>0960 Dodatne usluge u obrazovanju</t>
  </si>
  <si>
    <t>II POSEBNI DIO</t>
  </si>
  <si>
    <t>125 Program javnih potreba iznad standarda - vlastiti prihodi</t>
  </si>
  <si>
    <t>A100042 Javne potrebe iznad standarda-vlastiti prihodi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</si>
  <si>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</si>
  <si>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</si>
  <si>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</si>
  <si>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</si>
  <si>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A200201 MZOS- Plaće SŠ</t>
  </si>
  <si>
    <t>Izdaci za otplatu glavnice primljenih kredita i zajmova</t>
  </si>
  <si>
    <t>A) SAŽETAK RAČUNA PRIHODA I RASHODA</t>
  </si>
  <si>
    <t>PRIHODI UKUPNO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</si>
  <si>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</si>
  <si>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</si>
  <si>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</si>
  <si>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</si>
  <si>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</si>
  <si>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</si>
  <si>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</si>
  <si>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</si>
  <si>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Razred</t>
  </si>
  <si>
    <t>Skupina</t>
  </si>
  <si>
    <t>Izvor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</si>
  <si>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</si>
  <si>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</si>
  <si>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</si>
  <si>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</si>
  <si>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</si>
  <si>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 xml:space="preserve">Plan za 2023. </t>
  </si>
  <si>
    <t>UKUPAN DONOS VIŠKA / MANJKA IZ PRETHODNE GODINE</t>
  </si>
  <si>
    <t>08</t>
  </si>
  <si>
    <t>VLASTITI IZVORI</t>
  </si>
  <si>
    <t>Rezultat poslovanja</t>
  </si>
  <si>
    <t>511</t>
  </si>
  <si>
    <t>41 Rashodi za nabavu neproizvedene dugotrajne imovine</t>
  </si>
  <si>
    <t>SVEUKUPNO:</t>
  </si>
  <si>
    <t>SVEUKUPNI RASHODI:</t>
  </si>
  <si>
    <t>36 Pomoći dane u inozemstvo i unutar općeg proračuna</t>
  </si>
  <si>
    <t>A100171A Javne potrebe iznad standarda - projekti EU-a - korisnici</t>
  </si>
  <si>
    <t>C) PRENESENI VIŠAK ILI PRENESENI MANJAK</t>
  </si>
  <si>
    <t>Ostali rashodi</t>
  </si>
  <si>
    <t>38 Ostali rashodi</t>
  </si>
  <si>
    <t>63 Fondovi EU-a - korisnici</t>
  </si>
  <si>
    <t>I OPĆI DIO</t>
  </si>
  <si>
    <t>A) RAČUN PRIHODA I RASHODA</t>
  </si>
  <si>
    <t>6 Prihodi poslovanja</t>
  </si>
  <si>
    <t>7 Prihodi od prodaje nefinancijske imovine</t>
  </si>
  <si>
    <t>SVEUKUPNO PRIHODI</t>
  </si>
  <si>
    <t>3 Rashodi poslovanja</t>
  </si>
  <si>
    <t>4 Rashodi za nabavu nefinancijske imovine</t>
  </si>
  <si>
    <t>SVEUKUPNO RASHODI</t>
  </si>
  <si>
    <t>8 Primici od financijske imovine i zaduživanja</t>
  </si>
  <si>
    <t>84 Primici od zaduživanja</t>
  </si>
  <si>
    <t>SVEUKUPNO PRIMICI</t>
  </si>
  <si>
    <t>5 Izdaci za financijsku imovinu i otplate zajmova</t>
  </si>
  <si>
    <t>54 Izdaci za otplatu glavnice primljenih kredita i zajmova</t>
  </si>
  <si>
    <t>SVEUKUPNO IZDACI</t>
  </si>
  <si>
    <t>C. VIŠAK PRIHODA PRENESENI</t>
  </si>
  <si>
    <t>9 VIŠAK PRIHODA PRENESENI</t>
  </si>
  <si>
    <t>8-30 GLAZBENA ŠKOLA KARLOVAC</t>
  </si>
  <si>
    <t>09 OBRAZOVANJE</t>
  </si>
  <si>
    <t xml:space="preserve">B) RAČUN FINANCIRANJA </t>
  </si>
  <si>
    <t>123 Zakonski standard javnih ustanova SŠ</t>
  </si>
  <si>
    <t>A100037 Odgojnoobrazovno, administrativno i tehničko osoblje</t>
  </si>
  <si>
    <t>A100037A Odgojnoobrazovno, administrativno i tehničko osoblje - POSEBNI DIO</t>
  </si>
  <si>
    <t>A100038 Operativni plan TIO - SŠ</t>
  </si>
  <si>
    <t>141 Javne potrebe iznad zakonskog standarda SŠ</t>
  </si>
  <si>
    <t>A100078 Županijske javne potrebe SŠ</t>
  </si>
  <si>
    <t>711 Prihodi od nefinancijske imovine i nadoknade štete s osnova osiguranja</t>
  </si>
  <si>
    <t>201 MZOS- Plaće SŠ</t>
  </si>
  <si>
    <t>RASHODI RAZVRSTANI U RAZREDE I SKUPINE PREMA PROGRAMIMA I AKTIVNOSTIMA, FUNKCIJSKOJ KLASIFIKACIJI I IZVORU</t>
  </si>
  <si>
    <t>PRIHODI I RASHODI PREMA EKONOMSKOJ KLASIFIKACIJI</t>
  </si>
  <si>
    <t>A. RAČUN PRIHODA I RASHODA PREMA IZVORIMA</t>
  </si>
  <si>
    <t xml:space="preserve"> RAČUN FINANCIRANJA PO IZVORIMA</t>
  </si>
  <si>
    <t>Procjena 2025. godina</t>
  </si>
  <si>
    <t>izvor: 05 Pomoći</t>
  </si>
  <si>
    <t>izvor: 03 Vlastiti prihodi</t>
  </si>
  <si>
    <t>izvor: 08 Namjenski primici od zaduživanja</t>
  </si>
  <si>
    <t>izvor 01 Opći prihodi i primici</t>
  </si>
  <si>
    <t>izvor: 01 Opći prihodi i primici</t>
  </si>
  <si>
    <t>izvor: 512 Pomoći iz državnog proračuna - plaće MZOS</t>
  </si>
  <si>
    <t>A100215A Obilježavanje lika i dijela N. Tesle</t>
  </si>
  <si>
    <t>izvor: 511 FONDOVI EU-a KORISNICI</t>
  </si>
  <si>
    <t>izvor: 503 POMOĆI IZ NENADLEŽNIH PRORAČUNA - KORISNICI</t>
  </si>
  <si>
    <t>izvor: 432 PRIHODI ZA POSEBNE NAMJENE - korisnici</t>
  </si>
  <si>
    <t>izvor: 611 Donacije</t>
  </si>
  <si>
    <t>Izvršenje 2022. godina</t>
  </si>
  <si>
    <t xml:space="preserve">Plan za 2023. godinu </t>
  </si>
  <si>
    <t>Plan 2023. godina</t>
  </si>
  <si>
    <t>66</t>
  </si>
  <si>
    <t>84</t>
  </si>
  <si>
    <t>92</t>
  </si>
  <si>
    <t>OZNAKA</t>
  </si>
  <si>
    <t>Izvršenje za 2022. godinu</t>
  </si>
  <si>
    <t>31</t>
  </si>
  <si>
    <t>32</t>
  </si>
  <si>
    <t>34</t>
  </si>
  <si>
    <t>36</t>
  </si>
  <si>
    <t>38</t>
  </si>
  <si>
    <t>41</t>
  </si>
  <si>
    <t>41 Rashodi za nabavu proizvedene dugotrajne imovine</t>
  </si>
  <si>
    <t>42</t>
  </si>
  <si>
    <t>54</t>
  </si>
  <si>
    <t>Plan za 2023. godinu</t>
  </si>
  <si>
    <t>Početni plan 2023. godine</t>
  </si>
  <si>
    <t>Tekući plan 2023. godine</t>
  </si>
  <si>
    <t>Izvršenje 2023. godine</t>
  </si>
  <si>
    <t>Indeks (5/2*100)</t>
  </si>
  <si>
    <t>Indeks (5/4*100)</t>
  </si>
  <si>
    <t>IZVRŠENJE FINANCIJSKOG PLANA ZA RAZDOBLJE 01. 01. 2023. DO 31. 12. 2023. GODINE</t>
  </si>
  <si>
    <t>Izvršenje za 2023. godine</t>
  </si>
  <si>
    <t>Indeks (8/5*100)</t>
  </si>
  <si>
    <t>Indeks (8/7*100)</t>
  </si>
  <si>
    <t>Tekući plan 2023. godina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</si>
  <si>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</si>
  <si>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</si>
  <si>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</si>
  <si>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652 Prihodi po posebnim propisima</t>
  </si>
  <si>
    <t>6526 Ostali nespomenuti prihodi</t>
  </si>
  <si>
    <t>661 Prihodi od prodaje proizvoda i robe te pruženih usluga</t>
  </si>
  <si>
    <t>6614 Prihod od prodaje proizvoda i robe</t>
  </si>
  <si>
    <t>6615 Prihodi od pruženih usluga</t>
  </si>
  <si>
    <t>671 Prihodi iz nadležnog proračuna za financiranje redovne djelatnosti proračunskih korisnika</t>
  </si>
  <si>
    <t>6711 Prihodi iz nadležnog proračuna za financiranje rashoda poslovanja</t>
  </si>
  <si>
    <t>6712Prihodi iz nadležnog proračuna za financiranje rashoda za nabavu nefinancijske imovine</t>
  </si>
  <si>
    <t>7211 Stambeni objekti</t>
  </si>
  <si>
    <t>721 Prihodi od prodaje građevinskog objekta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</si>
  <si>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</si>
  <si>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</si>
  <si>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</si>
  <si>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</si>
  <si>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</si>
  <si>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</si>
  <si>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</si>
  <si>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</si>
  <si>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</si>
  <si>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</si>
  <si>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</si>
  <si>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</si>
  <si>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</si>
  <si>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</si>
  <si>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</si>
  <si>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</si>
  <si>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</si>
  <si>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</si>
  <si>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</si>
  <si>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</si>
  <si>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</si>
  <si>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</si>
  <si>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</si>
  <si>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</si>
  <si>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</si>
  <si>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</si>
  <si>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</si>
  <si>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</si>
  <si>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</si>
  <si>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</si>
  <si>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</si>
  <si>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</si>
  <si>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</si>
  <si>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</si>
  <si>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</si>
  <si>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</si>
  <si>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</si>
  <si>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</si>
  <si>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342 Kamate na primljene kredite i zajmove</t>
  </si>
  <si>
    <t>343 Ostali financijski rashodi</t>
  </si>
  <si>
    <t>3423 Kamate za primljene kredite i zajmove</t>
  </si>
  <si>
    <t>3431 Bankarske usluge i usluge platnog prometa</t>
  </si>
  <si>
    <t>3433 Zatezne kamate</t>
  </si>
  <si>
    <t>369 Prijenosi između proračunskih korisnika istog proračuna</t>
  </si>
  <si>
    <t>3691 Tekući prijenosi između proračunskih korisnika istog proračuna</t>
  </si>
  <si>
    <t>381 Tekuće donacije</t>
  </si>
  <si>
    <t>3812 Tekuće donacije u naravi</t>
  </si>
  <si>
    <t>412 Nematerijalna imovina</t>
  </si>
  <si>
    <t>4123 Licence</t>
  </si>
  <si>
    <t>422 Postrojenja i oprema</t>
  </si>
  <si>
    <t>4221 Uredska oprema i namještaj</t>
  </si>
  <si>
    <t>4222 Komunikacijska oprema</t>
  </si>
  <si>
    <t>4223 Oprema za održavanje i zaštitu</t>
  </si>
  <si>
    <t>4226 Sportska i glazbena oprema</t>
  </si>
  <si>
    <t>4227 Uređaji, strojevi i oprema za ostale namjene</t>
  </si>
  <si>
    <t>424 Knjige, umjetnička dijela i ostale izložbene vrijednosti</t>
  </si>
  <si>
    <t>4241 Knjige</t>
  </si>
  <si>
    <t>451 Dodatna ulaganja na građevisnkim objektima</t>
  </si>
  <si>
    <t>4511 Dodatna ulaganja na građevinskim objektima</t>
  </si>
  <si>
    <t>844 Primljeni krediti i zajmovi od kreditnih i ostalih financijskih institucija izvan  javnog sektora</t>
  </si>
  <si>
    <t>8443 Primljeni krediti od tuzemnih kreditnih institucija izvan javnog sektora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</si>
  <si>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</si>
  <si>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</si>
  <si>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92 Rezultat poslovanja</t>
  </si>
  <si>
    <t>922 Višak prihoda</t>
  </si>
  <si>
    <t>9221 Višak prihoda</t>
  </si>
  <si>
    <t>RAČUN FINANCIRANJA PREMA EKONOMSKOJ KLASIFIKACIJI</t>
  </si>
  <si>
    <t xml:space="preserve">3 Rashodi poslovanja </t>
  </si>
  <si>
    <t>3292 Premije osiguranje</t>
  </si>
  <si>
    <t>329 Ostali nespomenuti rashodi</t>
  </si>
  <si>
    <t>3212 Naknada za prijevoz, za rad na terenu i odvojeni život</t>
  </si>
  <si>
    <t>4262 Sportska i glazbena oprema</t>
  </si>
  <si>
    <t>3232 Usluge za tekuće i investicijsko održavanje</t>
  </si>
  <si>
    <t>3294 Članarine</t>
  </si>
  <si>
    <t>65 Prihodi od upravnih i administrativnih pristojbi, pristojbi po posebnim propisima i naknadama</t>
  </si>
  <si>
    <t>451 Dodatna ulaganja na građevinskim objektima</t>
  </si>
  <si>
    <t>UKUPNI PRIHODI I PRENESENI VIŠAK PRIHODA</t>
  </si>
  <si>
    <t xml:space="preserve">UKUPNI RASHODI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</si>
</sst>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Verdana"/>
      <family val="2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9"/>
      <name val="Verdana"/>
      <family val="2"/>
      <charset val="238"/>
    </font>
    <font>
      <sz val="10"/>
      <color theme="3" tint="0.3999755851924192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  <charset val="238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color rgb="FF00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8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4" fontId="0" fillId="0" borderId="0" xfId="0" applyNumberFormat="1"/>
    <xf numFmtId="0" fontId="24" fillId="40" borderId="10" xfId="0" applyFont="1" applyFill="1" applyBorder="1" applyAlignment="1">
      <alignment horizontal="center" vertical="center" wrapText="1"/>
    </xf>
    <xf numFmtId="0" fontId="26" fillId="35" borderId="12" xfId="0" applyFont="1" applyFill="1" applyBorder="1" applyAlignment="1">
      <alignment vertical="center"/>
    </xf>
    <xf numFmtId="0" fontId="25" fillId="35" borderId="11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0" fontId="24" fillId="0" borderId="0" xfId="0" quotePrefix="1" applyFont="1" applyAlignment="1">
      <alignment horizontal="center" vertical="center" wrapText="1"/>
    </xf>
    <xf numFmtId="0" fontId="25" fillId="0" borderId="0" xfId="0" quotePrefix="1" applyFont="1" applyAlignment="1">
      <alignment horizontal="left" wrapText="1"/>
    </xf>
    <xf numFmtId="0" fontId="26" fillId="0" borderId="0" xfId="0" applyFont="1" applyAlignment="1">
      <alignment wrapText="1"/>
    </xf>
    <xf numFmtId="3" fontId="24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0" fontId="29" fillId="0" borderId="0" xfId="0" applyFont="1"/>
    <xf numFmtId="4" fontId="25" fillId="37" borderId="10" xfId="0" applyNumberFormat="1" applyFont="1" applyFill="1" applyBorder="1" applyAlignment="1">
      <alignment horizontal="right" wrapText="1" indent="1"/>
    </xf>
    <xf numFmtId="0" fontId="26" fillId="0" borderId="10" xfId="0" applyFont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 wrapText="1" indent="1"/>
    </xf>
    <xf numFmtId="4" fontId="26" fillId="33" borderId="10" xfId="0" applyNumberFormat="1" applyFont="1" applyFill="1" applyBorder="1" applyAlignment="1">
      <alignment wrapText="1"/>
    </xf>
    <xf numFmtId="49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6" fillId="33" borderId="10" xfId="0" applyFont="1" applyFill="1" applyBorder="1" applyAlignment="1">
      <alignment horizontal="left" wrapText="1" indent="1"/>
    </xf>
    <xf numFmtId="4" fontId="26" fillId="33" borderId="10" xfId="0" applyNumberFormat="1" applyFont="1" applyFill="1" applyBorder="1" applyAlignment="1">
      <alignment horizontal="right" wrapText="1" indent="1"/>
    </xf>
    <xf numFmtId="4" fontId="25" fillId="39" borderId="10" xfId="0" applyNumberFormat="1" applyFont="1" applyFill="1" applyBorder="1" applyAlignment="1">
      <alignment horizontal="right" wrapText="1" indent="1"/>
    </xf>
    <xf numFmtId="49" fontId="26" fillId="34" borderId="10" xfId="0" applyNumberFormat="1" applyFont="1" applyFill="1" applyBorder="1" applyAlignment="1">
      <alignment horizontal="left"/>
    </xf>
    <xf numFmtId="0" fontId="26" fillId="34" borderId="10" xfId="0" applyFont="1" applyFill="1" applyBorder="1" applyAlignment="1">
      <alignment horizontal="left" wrapText="1" indent="1"/>
    </xf>
    <xf numFmtId="4" fontId="26" fillId="34" borderId="10" xfId="0" applyNumberFormat="1" applyFont="1" applyFill="1" applyBorder="1" applyAlignment="1">
      <alignment horizontal="right" wrapText="1" indent="1"/>
    </xf>
    <xf numFmtId="0" fontId="26" fillId="34" borderId="10" xfId="0" applyFont="1" applyFill="1" applyBorder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1" fillId="0" borderId="0" xfId="0" applyFont="1"/>
    <xf numFmtId="0" fontId="34" fillId="0" borderId="0" xfId="0" applyFont="1" applyAlignment="1">
      <alignment horizontal="left" indent="1"/>
    </xf>
    <xf numFmtId="0" fontId="40" fillId="40" borderId="10" xfId="0" applyFont="1" applyFill="1" applyBorder="1" applyAlignment="1">
      <alignment horizontal="left" vertical="center" wrapText="1"/>
    </xf>
    <xf numFmtId="0" fontId="41" fillId="34" borderId="10" xfId="0" applyFont="1" applyFill="1" applyBorder="1" applyAlignment="1">
      <alignment horizontal="left" vertical="center" wrapText="1"/>
    </xf>
    <xf numFmtId="0" fontId="41" fillId="34" borderId="10" xfId="0" quotePrefix="1" applyFont="1" applyFill="1" applyBorder="1" applyAlignment="1">
      <alignment horizontal="left" vertical="center"/>
    </xf>
    <xf numFmtId="0" fontId="42" fillId="34" borderId="10" xfId="0" quotePrefix="1" applyFont="1" applyFill="1" applyBorder="1" applyAlignment="1">
      <alignment horizontal="left" vertical="center" wrapText="1"/>
    </xf>
    <xf numFmtId="0" fontId="40" fillId="40" borderId="10" xfId="0" applyFont="1" applyFill="1" applyBorder="1" applyAlignment="1">
      <alignment horizontal="left" vertical="center"/>
    </xf>
    <xf numFmtId="0" fontId="40" fillId="40" borderId="10" xfId="0" applyFont="1" applyFill="1" applyBorder="1" applyAlignment="1">
      <alignment vertical="center" wrapText="1"/>
    </xf>
    <xf numFmtId="0" fontId="41" fillId="34" borderId="10" xfId="0" applyFont="1" applyFill="1" applyBorder="1" applyAlignment="1">
      <alignment vertical="center" wrapText="1"/>
    </xf>
    <xf numFmtId="2" fontId="0" fillId="0" borderId="0" xfId="0" applyNumberFormat="1"/>
    <xf numFmtId="49" fontId="33" fillId="0" borderId="10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4" fontId="46" fillId="33" borderId="0" xfId="0" applyNumberFormat="1" applyFont="1" applyFill="1" applyAlignment="1">
      <alignment horizontal="right" wrapText="1" indent="1"/>
    </xf>
    <xf numFmtId="0" fontId="33" fillId="34" borderId="10" xfId="0" applyFont="1" applyFill="1" applyBorder="1" applyAlignment="1">
      <alignment horizontal="center" vertical="top" wrapText="1"/>
    </xf>
    <xf numFmtId="49" fontId="33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33" borderId="10" xfId="0" applyFont="1" applyFill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23" fillId="0" borderId="14" xfId="0" applyFont="1" applyBorder="1" applyAlignment="1">
      <alignment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indent="1"/>
    </xf>
    <xf numFmtId="4" fontId="36" fillId="41" borderId="10" xfId="0" applyNumberFormat="1" applyFont="1" applyFill="1" applyBorder="1" applyAlignment="1">
      <alignment wrapText="1"/>
    </xf>
    <xf numFmtId="4" fontId="36" fillId="33" borderId="10" xfId="0" applyNumberFormat="1" applyFont="1" applyFill="1" applyBorder="1" applyAlignment="1">
      <alignment wrapText="1"/>
    </xf>
    <xf numFmtId="4" fontId="36" fillId="33" borderId="10" xfId="0" applyNumberFormat="1" applyFont="1" applyFill="1" applyBorder="1" applyAlignment="1">
      <alignment horizontal="right" wrapText="1" indent="1"/>
    </xf>
    <xf numFmtId="49" fontId="26" fillId="34" borderId="10" xfId="0" applyNumberFormat="1" applyFont="1" applyFill="1" applyBorder="1"/>
    <xf numFmtId="0" fontId="24" fillId="34" borderId="12" xfId="0" quotePrefix="1" applyFont="1" applyFill="1" applyBorder="1" applyAlignment="1">
      <alignment horizontal="center" wrapText="1"/>
    </xf>
    <xf numFmtId="0" fontId="24" fillId="34" borderId="13" xfId="0" quotePrefix="1" applyFont="1" applyFill="1" applyBorder="1" applyAlignment="1">
      <alignment horizontal="center" wrapText="1"/>
    </xf>
    <xf numFmtId="0" fontId="24" fillId="0" borderId="13" xfId="0" quotePrefix="1" applyFont="1" applyBorder="1" applyAlignment="1">
      <alignment horizontal="center" wrapText="1"/>
    </xf>
    <xf numFmtId="0" fontId="26" fillId="0" borderId="10" xfId="0" applyFont="1" applyBorder="1" applyAlignment="1">
      <alignment horizontal="left"/>
    </xf>
    <xf numFmtId="0" fontId="24" fillId="34" borderId="13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6" fillId="35" borderId="13" xfId="0" applyFont="1" applyFill="1" applyBorder="1" applyAlignment="1">
      <alignment vertical="center"/>
    </xf>
    <xf numFmtId="0" fontId="24" fillId="0" borderId="15" xfId="0" quotePrefix="1" applyFont="1" applyBorder="1" applyAlignment="1">
      <alignment horizontal="center" vertical="center" wrapText="1"/>
    </xf>
    <xf numFmtId="4" fontId="47" fillId="35" borderId="17" xfId="0" applyNumberFormat="1" applyFont="1" applyFill="1" applyBorder="1" applyAlignment="1">
      <alignment vertical="center"/>
    </xf>
    <xf numFmtId="4" fontId="47" fillId="0" borderId="15" xfId="0" applyNumberFormat="1" applyFont="1" applyBorder="1" applyAlignment="1">
      <alignment vertical="center"/>
    </xf>
    <xf numFmtId="4" fontId="47" fillId="0" borderId="13" xfId="0" applyNumberFormat="1" applyFont="1" applyBorder="1" applyAlignment="1">
      <alignment vertical="center"/>
    </xf>
    <xf numFmtId="4" fontId="47" fillId="35" borderId="13" xfId="0" applyNumberFormat="1" applyFont="1" applyFill="1" applyBorder="1" applyAlignment="1">
      <alignment vertical="center"/>
    </xf>
    <xf numFmtId="4" fontId="47" fillId="0" borderId="17" xfId="0" applyNumberFormat="1" applyFont="1" applyBorder="1" applyAlignment="1">
      <alignment vertical="center" wrapText="1"/>
    </xf>
    <xf numFmtId="4" fontId="47" fillId="35" borderId="13" xfId="0" applyNumberFormat="1" applyFont="1" applyFill="1" applyBorder="1" applyAlignment="1">
      <alignment vertical="center" wrapText="1"/>
    </xf>
    <xf numFmtId="4" fontId="47" fillId="0" borderId="13" xfId="0" applyNumberFormat="1" applyFont="1" applyBorder="1" applyAlignment="1">
      <alignment wrapText="1"/>
    </xf>
    <xf numFmtId="4" fontId="26" fillId="0" borderId="0" xfId="0" applyNumberFormat="1" applyFont="1" applyAlignment="1">
      <alignment wrapText="1"/>
    </xf>
    <xf numFmtId="4" fontId="47" fillId="0" borderId="10" xfId="0" applyNumberFormat="1" applyFont="1" applyBorder="1" applyAlignment="1">
      <alignment wrapText="1"/>
    </xf>
    <xf numFmtId="4" fontId="47" fillId="35" borderId="10" xfId="0" applyNumberFormat="1" applyFont="1" applyFill="1" applyBorder="1" applyAlignment="1">
      <alignment wrapText="1"/>
    </xf>
    <xf numFmtId="0" fontId="24" fillId="0" borderId="10" xfId="0" quotePrefix="1" applyFont="1" applyBorder="1" applyAlignment="1">
      <alignment horizontal="center" vertical="center" wrapText="1"/>
    </xf>
    <xf numFmtId="0" fontId="25" fillId="34" borderId="0" xfId="0" applyFont="1" applyFill="1" applyAlignment="1">
      <alignment horizontal="center" wrapText="1"/>
    </xf>
    <xf numFmtId="4" fontId="25" fillId="34" borderId="0" xfId="0" applyNumberFormat="1" applyFont="1" applyFill="1" applyAlignment="1">
      <alignment horizontal="right" wrapText="1"/>
    </xf>
    <xf numFmtId="4" fontId="25" fillId="34" borderId="0" xfId="0" applyNumberFormat="1" applyFont="1" applyFill="1" applyAlignment="1">
      <alignment horizontal="right" wrapText="1" indent="1"/>
    </xf>
    <xf numFmtId="49" fontId="42" fillId="34" borderId="10" xfId="0" quotePrefix="1" applyNumberFormat="1" applyFont="1" applyFill="1" applyBorder="1" applyAlignment="1">
      <alignment horizontal="left" vertical="center"/>
    </xf>
    <xf numFmtId="4" fontId="45" fillId="41" borderId="10" xfId="0" applyNumberFormat="1" applyFont="1" applyFill="1" applyBorder="1" applyAlignment="1">
      <alignment wrapText="1"/>
    </xf>
    <xf numFmtId="4" fontId="45" fillId="35" borderId="10" xfId="0" applyNumberFormat="1" applyFont="1" applyFill="1" applyBorder="1" applyAlignment="1">
      <alignment wrapText="1"/>
    </xf>
    <xf numFmtId="4" fontId="45" fillId="43" borderId="10" xfId="0" applyNumberFormat="1" applyFont="1" applyFill="1" applyBorder="1" applyAlignment="1">
      <alignment wrapText="1"/>
    </xf>
    <xf numFmtId="4" fontId="45" fillId="34" borderId="10" xfId="0" applyNumberFormat="1" applyFont="1" applyFill="1" applyBorder="1" applyAlignment="1">
      <alignment horizontal="right" wrapText="1" indent="1"/>
    </xf>
    <xf numFmtId="4" fontId="44" fillId="34" borderId="10" xfId="0" applyNumberFormat="1" applyFont="1" applyFill="1" applyBorder="1" applyAlignment="1">
      <alignment wrapText="1"/>
    </xf>
    <xf numFmtId="4" fontId="44" fillId="33" borderId="10" xfId="0" applyNumberFormat="1" applyFont="1" applyFill="1" applyBorder="1" applyAlignment="1">
      <alignment wrapText="1"/>
    </xf>
    <xf numFmtId="4" fontId="45" fillId="34" borderId="10" xfId="0" applyNumberFormat="1" applyFont="1" applyFill="1" applyBorder="1" applyAlignment="1">
      <alignment wrapText="1"/>
    </xf>
    <xf numFmtId="0" fontId="35" fillId="0" borderId="10" xfId="0" applyFont="1" applyBorder="1" applyAlignment="1">
      <alignment horizontal="center" vertical="center" wrapText="1" indent="1"/>
    </xf>
    <xf numFmtId="0" fontId="25" fillId="34" borderId="10" xfId="0" applyFont="1" applyFill="1" applyBorder="1" applyAlignment="1">
      <alignment horizontal="center" vertical="center" wrapText="1"/>
    </xf>
    <xf numFmtId="0" fontId="36" fillId="37" borderId="10" xfId="0" applyFont="1" applyFill="1" applyBorder="1" applyAlignment="1">
      <alignment horizontal="left" wrapText="1" indent="1"/>
    </xf>
    <xf numFmtId="4" fontId="45" fillId="37" borderId="10" xfId="0" applyNumberFormat="1" applyFont="1" applyFill="1" applyBorder="1" applyAlignment="1">
      <alignment horizontal="right" wrapText="1" indent="1"/>
    </xf>
    <xf numFmtId="4" fontId="45" fillId="37" borderId="10" xfId="0" applyNumberFormat="1" applyFont="1" applyFill="1" applyBorder="1" applyAlignment="1">
      <alignment wrapText="1"/>
    </xf>
    <xf numFmtId="0" fontId="37" fillId="34" borderId="10" xfId="0" applyFont="1" applyFill="1" applyBorder="1" applyAlignment="1">
      <alignment horizontal="left" wrapText="1" indent="1"/>
    </xf>
    <xf numFmtId="4" fontId="44" fillId="34" borderId="10" xfId="0" applyNumberFormat="1" applyFont="1" applyFill="1" applyBorder="1" applyAlignment="1">
      <alignment horizontal="right" wrapText="1" indent="1"/>
    </xf>
    <xf numFmtId="0" fontId="41" fillId="34" borderId="10" xfId="0" applyFont="1" applyFill="1" applyBorder="1" applyAlignment="1">
      <alignment horizontal="left" wrapText="1" indent="1"/>
    </xf>
    <xf numFmtId="0" fontId="45" fillId="37" borderId="10" xfId="0" applyFont="1" applyFill="1" applyBorder="1" applyAlignment="1">
      <alignment horizontal="left" wrapText="1" indent="1"/>
    </xf>
    <xf numFmtId="4" fontId="50" fillId="37" borderId="10" xfId="0" applyNumberFormat="1" applyFont="1" applyFill="1" applyBorder="1" applyAlignment="1">
      <alignment wrapText="1"/>
    </xf>
    <xf numFmtId="4" fontId="51" fillId="34" borderId="10" xfId="0" applyNumberFormat="1" applyFont="1" applyFill="1" applyBorder="1" applyAlignment="1">
      <alignment wrapText="1"/>
    </xf>
    <xf numFmtId="4" fontId="40" fillId="37" borderId="10" xfId="0" applyNumberFormat="1" applyFont="1" applyFill="1" applyBorder="1" applyAlignment="1">
      <alignment wrapText="1"/>
    </xf>
    <xf numFmtId="4" fontId="41" fillId="34" borderId="10" xfId="0" applyNumberFormat="1" applyFont="1" applyFill="1" applyBorder="1" applyAlignment="1">
      <alignment wrapText="1"/>
    </xf>
    <xf numFmtId="0" fontId="41" fillId="37" borderId="10" xfId="0" applyFont="1" applyFill="1" applyBorder="1" applyAlignment="1">
      <alignment horizontal="left" wrapText="1" indent="1"/>
    </xf>
    <xf numFmtId="4" fontId="41" fillId="37" borderId="10" xfId="0" applyNumberFormat="1" applyFont="1" applyFill="1" applyBorder="1" applyAlignment="1">
      <alignment horizontal="right" wrapText="1" indent="1"/>
    </xf>
    <xf numFmtId="4" fontId="41" fillId="37" borderId="10" xfId="0" applyNumberFormat="1" applyFont="1" applyFill="1" applyBorder="1" applyAlignment="1">
      <alignment wrapText="1"/>
    </xf>
    <xf numFmtId="4" fontId="51" fillId="37" borderId="10" xfId="0" applyNumberFormat="1" applyFont="1" applyFill="1" applyBorder="1" applyAlignment="1">
      <alignment wrapText="1"/>
    </xf>
    <xf numFmtId="4" fontId="52" fillId="35" borderId="10" xfId="0" applyNumberFormat="1" applyFont="1" applyFill="1" applyBorder="1" applyAlignment="1">
      <alignment horizontal="right"/>
    </xf>
    <xf numFmtId="4" fontId="52" fillId="0" borderId="10" xfId="0" applyNumberFormat="1" applyFont="1" applyBorder="1" applyAlignment="1">
      <alignment horizontal="right"/>
    </xf>
    <xf numFmtId="4" fontId="25" fillId="36" borderId="12" xfId="0" applyNumberFormat="1" applyFont="1" applyFill="1" applyBorder="1" applyAlignment="1">
      <alignment horizontal="right" wrapText="1"/>
    </xf>
    <xf numFmtId="4" fontId="47" fillId="35" borderId="13" xfId="0" applyNumberFormat="1" applyFont="1" applyFill="1" applyBorder="1" applyAlignment="1">
      <alignment horizontal="right"/>
    </xf>
    <xf numFmtId="4" fontId="47" fillId="0" borderId="13" xfId="0" applyNumberFormat="1" applyFont="1" applyBorder="1" applyAlignment="1">
      <alignment horizontal="right"/>
    </xf>
    <xf numFmtId="4" fontId="47" fillId="0" borderId="10" xfId="0" applyNumberFormat="1" applyFont="1" applyBorder="1" applyAlignment="1">
      <alignment horizontal="right"/>
    </xf>
    <xf numFmtId="4" fontId="47" fillId="35" borderId="10" xfId="0" applyNumberFormat="1" applyFont="1" applyFill="1" applyBorder="1" applyAlignment="1">
      <alignment horizontal="right"/>
    </xf>
    <xf numFmtId="4" fontId="25" fillId="36" borderId="11" xfId="0" quotePrefix="1" applyNumberFormat="1" applyFont="1" applyFill="1" applyBorder="1" applyAlignment="1">
      <alignment horizontal="right"/>
    </xf>
    <xf numFmtId="4" fontId="53" fillId="0" borderId="0" xfId="0" applyNumberFormat="1" applyFont="1" applyAlignment="1">
      <alignment horizontal="right"/>
    </xf>
    <xf numFmtId="4" fontId="25" fillId="36" borderId="10" xfId="0" quotePrefix="1" applyNumberFormat="1" applyFont="1" applyFill="1" applyBorder="1" applyAlignment="1">
      <alignment horizontal="right"/>
    </xf>
    <xf numFmtId="0" fontId="25" fillId="37" borderId="10" xfId="0" applyFont="1" applyFill="1" applyBorder="1" applyAlignment="1">
      <alignment horizontal="center"/>
    </xf>
    <xf numFmtId="4" fontId="25" fillId="37" borderId="10" xfId="0" applyNumberFormat="1" applyFont="1" applyFill="1" applyBorder="1" applyAlignment="1">
      <alignment horizontal="right"/>
    </xf>
    <xf numFmtId="4" fontId="25" fillId="37" borderId="10" xfId="0" applyNumberFormat="1" applyFont="1" applyFill="1" applyBorder="1" applyAlignment="1">
      <alignment wrapText="1"/>
    </xf>
    <xf numFmtId="0" fontId="32" fillId="0" borderId="10" xfId="0" applyFont="1" applyBorder="1" applyAlignment="1">
      <alignment horizontal="center"/>
    </xf>
    <xf numFmtId="4" fontId="26" fillId="33" borderId="10" xfId="0" applyNumberFormat="1" applyFont="1" applyFill="1" applyBorder="1" applyAlignment="1">
      <alignment horizontal="right" wrapText="1"/>
    </xf>
    <xf numFmtId="0" fontId="26" fillId="0" borderId="10" xfId="0" applyFont="1" applyBorder="1" applyAlignment="1">
      <alignment horizontal="center"/>
    </xf>
    <xf numFmtId="0" fontId="32" fillId="0" borderId="10" xfId="0" applyFont="1" applyBorder="1"/>
    <xf numFmtId="0" fontId="26" fillId="0" borderId="10" xfId="0" applyFont="1" applyBorder="1"/>
    <xf numFmtId="0" fontId="25" fillId="39" borderId="10" xfId="0" applyFont="1" applyFill="1" applyBorder="1" applyAlignment="1">
      <alignment horizontal="center"/>
    </xf>
    <xf numFmtId="4" fontId="25" fillId="39" borderId="10" xfId="0" applyNumberFormat="1" applyFont="1" applyFill="1" applyBorder="1" applyAlignment="1">
      <alignment horizontal="right"/>
    </xf>
    <xf numFmtId="0" fontId="26" fillId="34" borderId="10" xfId="0" applyFont="1" applyFill="1" applyBorder="1"/>
    <xf numFmtId="4" fontId="26" fillId="34" borderId="10" xfId="0" applyNumberFormat="1" applyFont="1" applyFill="1" applyBorder="1" applyAlignment="1">
      <alignment horizontal="right" wrapText="1"/>
    </xf>
    <xf numFmtId="0" fontId="32" fillId="34" borderId="10" xfId="0" applyFont="1" applyFill="1" applyBorder="1"/>
    <xf numFmtId="4" fontId="25" fillId="38" borderId="10" xfId="0" applyNumberFormat="1" applyFont="1" applyFill="1" applyBorder="1" applyAlignment="1">
      <alignment horizontal="right" wrapText="1"/>
    </xf>
    <xf numFmtId="4" fontId="25" fillId="38" borderId="10" xfId="0" applyNumberFormat="1" applyFont="1" applyFill="1" applyBorder="1" applyAlignment="1">
      <alignment horizontal="right" wrapText="1" indent="1"/>
    </xf>
    <xf numFmtId="0" fontId="30" fillId="34" borderId="10" xfId="0" applyFont="1" applyFill="1" applyBorder="1" applyAlignment="1">
      <alignment horizontal="center" vertical="center" wrapText="1" indent="1"/>
    </xf>
    <xf numFmtId="0" fontId="40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/>
    </xf>
    <xf numFmtId="0" fontId="40" fillId="34" borderId="10" xfId="0" applyFont="1" applyFill="1" applyBorder="1" applyAlignment="1">
      <alignment horizontal="left" vertical="center" wrapText="1"/>
    </xf>
    <xf numFmtId="0" fontId="42" fillId="34" borderId="10" xfId="0" applyFont="1" applyFill="1" applyBorder="1" applyAlignment="1">
      <alignment horizontal="left" vertical="center"/>
    </xf>
    <xf numFmtId="0" fontId="0" fillId="0" borderId="10" xfId="0" applyBorder="1"/>
    <xf numFmtId="0" fontId="25" fillId="37" borderId="10" xfId="0" applyFont="1" applyFill="1" applyBorder="1" applyAlignment="1">
      <alignment horizontal="left" wrapText="1" indent="1"/>
    </xf>
    <xf numFmtId="0" fontId="46" fillId="0" borderId="10" xfId="0" applyFont="1" applyBorder="1" applyAlignment="1">
      <alignment horizontal="center"/>
    </xf>
    <xf numFmtId="0" fontId="46" fillId="0" borderId="10" xfId="0" applyFont="1" applyBorder="1"/>
    <xf numFmtId="0" fontId="47" fillId="37" borderId="10" xfId="0" applyFont="1" applyFill="1" applyBorder="1" applyAlignment="1">
      <alignment horizontal="left" wrapText="1" indent="1"/>
    </xf>
    <xf numFmtId="0" fontId="47" fillId="34" borderId="10" xfId="0" applyFont="1" applyFill="1" applyBorder="1" applyAlignment="1">
      <alignment horizontal="left" wrapText="1" indent="1"/>
    </xf>
    <xf numFmtId="0" fontId="33" fillId="34" borderId="10" xfId="0" applyFont="1" applyFill="1" applyBorder="1" applyAlignment="1">
      <alignment horizontal="left" wrapText="1" indent="1"/>
    </xf>
    <xf numFmtId="0" fontId="33" fillId="0" borderId="10" xfId="0" applyFont="1" applyBorder="1"/>
    <xf numFmtId="0" fontId="25" fillId="34" borderId="10" xfId="0" applyFont="1" applyFill="1" applyBorder="1" applyAlignment="1">
      <alignment horizontal="center" vertical="center" wrapText="1" indent="1"/>
    </xf>
    <xf numFmtId="49" fontId="33" fillId="34" borderId="10" xfId="0" applyNumberFormat="1" applyFont="1" applyFill="1" applyBorder="1" applyAlignment="1">
      <alignment horizontal="center" vertical="top" wrapText="1"/>
    </xf>
    <xf numFmtId="4" fontId="26" fillId="0" borderId="10" xfId="0" applyNumberFormat="1" applyFont="1" applyBorder="1" applyAlignment="1">
      <alignment horizontal="right" wrapText="1" indent="1"/>
    </xf>
    <xf numFmtId="4" fontId="32" fillId="0" borderId="0" xfId="0" applyNumberFormat="1" applyFont="1"/>
    <xf numFmtId="4" fontId="54" fillId="34" borderId="10" xfId="0" applyNumberFormat="1" applyFont="1" applyFill="1" applyBorder="1" applyAlignment="1">
      <alignment wrapText="1"/>
    </xf>
    <xf numFmtId="0" fontId="44" fillId="42" borderId="10" xfId="0" applyFont="1" applyFill="1" applyBorder="1" applyAlignment="1">
      <alignment horizontal="left" wrapText="1" indent="1"/>
    </xf>
    <xf numFmtId="0" fontId="45" fillId="41" borderId="10" xfId="0" applyFont="1" applyFill="1" applyBorder="1" applyAlignment="1">
      <alignment horizontal="left" wrapText="1" indent="1"/>
    </xf>
    <xf numFmtId="0" fontId="45" fillId="35" borderId="10" xfId="0" applyFont="1" applyFill="1" applyBorder="1" applyAlignment="1">
      <alignment horizontal="left" wrapText="1" indent="1"/>
    </xf>
    <xf numFmtId="0" fontId="49" fillId="33" borderId="10" xfId="0" applyFont="1" applyFill="1" applyBorder="1" applyAlignment="1">
      <alignment horizontal="left" wrapText="1" indent="1"/>
    </xf>
    <xf numFmtId="0" fontId="45" fillId="43" borderId="10" xfId="0" applyFont="1" applyFill="1" applyBorder="1" applyAlignment="1">
      <alignment horizontal="left" wrapText="1" indent="1"/>
    </xf>
    <xf numFmtId="0" fontId="45" fillId="34" borderId="10" xfId="0" applyFont="1" applyFill="1" applyBorder="1" applyAlignment="1">
      <alignment horizontal="left" wrapText="1" indent="1"/>
    </xf>
    <xf numFmtId="0" fontId="44" fillId="34" borderId="10" xfId="0" applyFont="1" applyFill="1" applyBorder="1" applyAlignment="1">
      <alignment horizontal="left" wrapText="1" indent="1"/>
    </xf>
    <xf numFmtId="0" fontId="44" fillId="33" borderId="10" xfId="0" applyFont="1" applyFill="1" applyBorder="1" applyAlignment="1">
      <alignment horizontal="left" wrapText="1" indent="1"/>
    </xf>
    <xf numFmtId="0" fontId="49" fillId="34" borderId="10" xfId="0" applyFont="1" applyFill="1" applyBorder="1" applyAlignment="1">
      <alignment horizontal="left" wrapText="1" indent="1"/>
    </xf>
    <xf numFmtId="4" fontId="44" fillId="33" borderId="10" xfId="0" applyNumberFormat="1" applyFont="1" applyFill="1" applyBorder="1" applyAlignment="1">
      <alignment horizontal="right" wrapText="1" indent="1"/>
    </xf>
    <xf numFmtId="4" fontId="40" fillId="40" borderId="10" xfId="0" applyNumberFormat="1" applyFont="1" applyFill="1" applyBorder="1" applyAlignment="1">
      <alignment horizontal="right" vertical="center" wrapText="1"/>
    </xf>
    <xf numFmtId="4" fontId="55" fillId="40" borderId="10" xfId="0" applyNumberFormat="1" applyFont="1" applyFill="1" applyBorder="1"/>
    <xf numFmtId="4" fontId="41" fillId="34" borderId="10" xfId="0" applyNumberFormat="1" applyFont="1" applyFill="1" applyBorder="1" applyAlignment="1">
      <alignment horizontal="right" vertical="center" wrapText="1"/>
    </xf>
    <xf numFmtId="4" fontId="31" fillId="0" borderId="10" xfId="0" applyNumberFormat="1" applyFont="1" applyBorder="1"/>
    <xf numFmtId="4" fontId="42" fillId="34" borderId="10" xfId="0" quotePrefix="1" applyNumberFormat="1" applyFont="1" applyFill="1" applyBorder="1" applyAlignment="1">
      <alignment horizontal="right" vertical="center" wrapText="1"/>
    </xf>
    <xf numFmtId="4" fontId="56" fillId="0" borderId="10" xfId="0" applyNumberFormat="1" applyFont="1" applyBorder="1"/>
    <xf numFmtId="4" fontId="42" fillId="34" borderId="10" xfId="0" applyNumberFormat="1" applyFont="1" applyFill="1" applyBorder="1" applyAlignment="1">
      <alignment horizontal="right" vertical="center"/>
    </xf>
    <xf numFmtId="2" fontId="31" fillId="0" borderId="10" xfId="0" applyNumberFormat="1" applyFont="1" applyBorder="1"/>
    <xf numFmtId="4" fontId="28" fillId="37" borderId="10" xfId="0" applyNumberFormat="1" applyFont="1" applyFill="1" applyBorder="1" applyAlignment="1">
      <alignment horizontal="right" wrapText="1" indent="1"/>
    </xf>
    <xf numFmtId="4" fontId="29" fillId="33" borderId="10" xfId="0" applyNumberFormat="1" applyFont="1" applyFill="1" applyBorder="1" applyAlignment="1">
      <alignment horizontal="right" wrapText="1" indent="1"/>
    </xf>
    <xf numFmtId="0" fontId="43" fillId="0" borderId="0" xfId="0" applyFont="1" applyAlignment="1">
      <alignment horizontal="center" wrapText="1"/>
    </xf>
    <xf numFmtId="0" fontId="37" fillId="44" borderId="10" xfId="0" applyFont="1" applyFill="1" applyBorder="1" applyAlignment="1">
      <alignment horizontal="left" wrapText="1" indent="1"/>
    </xf>
    <xf numFmtId="4" fontId="44" fillId="44" borderId="10" xfId="0" applyNumberFormat="1" applyFont="1" applyFill="1" applyBorder="1" applyAlignment="1">
      <alignment horizontal="right" wrapText="1" indent="1"/>
    </xf>
    <xf numFmtId="4" fontId="44" fillId="44" borderId="10" xfId="0" applyNumberFormat="1" applyFont="1" applyFill="1" applyBorder="1" applyAlignment="1">
      <alignment wrapText="1"/>
    </xf>
    <xf numFmtId="4" fontId="44" fillId="37" borderId="10" xfId="0" applyNumberFormat="1" applyFont="1" applyFill="1" applyBorder="1" applyAlignment="1">
      <alignment horizontal="right" wrapText="1" indent="1"/>
    </xf>
    <xf numFmtId="4" fontId="44" fillId="37" borderId="10" xfId="0" applyNumberFormat="1" applyFont="1" applyFill="1" applyBorder="1" applyAlignment="1">
      <alignment wrapText="1"/>
    </xf>
    <xf numFmtId="0" fontId="37" fillId="40" borderId="10" xfId="0" applyFont="1" applyFill="1" applyBorder="1" applyAlignment="1">
      <alignment horizontal="left" wrapText="1" indent="1"/>
    </xf>
    <xf numFmtId="4" fontId="44" fillId="40" borderId="10" xfId="0" applyNumberFormat="1" applyFont="1" applyFill="1" applyBorder="1" applyAlignment="1">
      <alignment horizontal="right" wrapText="1" indent="1"/>
    </xf>
    <xf numFmtId="4" fontId="44" fillId="40" borderId="10" xfId="0" applyNumberFormat="1" applyFont="1" applyFill="1" applyBorder="1" applyAlignment="1">
      <alignment wrapText="1"/>
    </xf>
    <xf numFmtId="0" fontId="36" fillId="34" borderId="10" xfId="0" applyFont="1" applyFill="1" applyBorder="1" applyAlignment="1">
      <alignment horizontal="left" wrapText="1" indent="1"/>
    </xf>
    <xf numFmtId="4" fontId="36" fillId="34" borderId="10" xfId="0" applyNumberFormat="1" applyFont="1" applyFill="1" applyBorder="1" applyAlignment="1">
      <alignment horizontal="right" wrapText="1" indent="1"/>
    </xf>
    <xf numFmtId="0" fontId="41" fillId="44" borderId="10" xfId="0" applyFont="1" applyFill="1" applyBorder="1" applyAlignment="1">
      <alignment horizontal="left" wrapText="1" indent="1"/>
    </xf>
    <xf numFmtId="0" fontId="41" fillId="40" borderId="10" xfId="0" applyFont="1" applyFill="1" applyBorder="1" applyAlignment="1">
      <alignment horizontal="left" wrapText="1" indent="1"/>
    </xf>
    <xf numFmtId="4" fontId="51" fillId="44" borderId="10" xfId="0" applyNumberFormat="1" applyFont="1" applyFill="1" applyBorder="1" applyAlignment="1">
      <alignment wrapText="1"/>
    </xf>
    <xf numFmtId="4" fontId="51" fillId="40" borderId="10" xfId="0" applyNumberFormat="1" applyFont="1" applyFill="1" applyBorder="1" applyAlignment="1">
      <alignment wrapText="1"/>
    </xf>
    <xf numFmtId="4" fontId="41" fillId="44" borderId="10" xfId="0" applyNumberFormat="1" applyFont="1" applyFill="1" applyBorder="1" applyAlignment="1">
      <alignment wrapText="1"/>
    </xf>
    <xf numFmtId="4" fontId="41" fillId="40" borderId="10" xfId="0" applyNumberFormat="1" applyFont="1" applyFill="1" applyBorder="1" applyAlignment="1">
      <alignment wrapText="1"/>
    </xf>
    <xf numFmtId="4" fontId="45" fillId="40" borderId="10" xfId="0" applyNumberFormat="1" applyFont="1" applyFill="1" applyBorder="1" applyAlignment="1">
      <alignment horizontal="right" wrapText="1" indent="1"/>
    </xf>
    <xf numFmtId="4" fontId="45" fillId="40" borderId="10" xfId="0" applyNumberFormat="1" applyFont="1" applyFill="1" applyBorder="1" applyAlignment="1">
      <alignment wrapText="1"/>
    </xf>
    <xf numFmtId="0" fontId="40" fillId="41" borderId="10" xfId="0" applyFont="1" applyFill="1" applyBorder="1" applyAlignment="1">
      <alignment horizontal="left" wrapText="1" indent="1"/>
    </xf>
    <xf numFmtId="4" fontId="40" fillId="41" borderId="10" xfId="0" applyNumberFormat="1" applyFont="1" applyFill="1" applyBorder="1" applyAlignment="1">
      <alignment horizontal="right" wrapText="1" indent="1"/>
    </xf>
    <xf numFmtId="4" fontId="40" fillId="41" borderId="10" xfId="0" applyNumberFormat="1" applyFont="1" applyFill="1" applyBorder="1" applyAlignment="1">
      <alignment wrapText="1"/>
    </xf>
    <xf numFmtId="4" fontId="40" fillId="37" borderId="10" xfId="0" applyNumberFormat="1" applyFont="1" applyFill="1" applyBorder="1" applyAlignment="1">
      <alignment horizontal="right" wrapText="1" indent="1"/>
    </xf>
    <xf numFmtId="4" fontId="40" fillId="45" borderId="10" xfId="0" applyNumberFormat="1" applyFont="1" applyFill="1" applyBorder="1" applyAlignment="1">
      <alignment horizontal="right" wrapText="1" indent="1"/>
    </xf>
    <xf numFmtId="4" fontId="40" fillId="45" borderId="10" xfId="0" applyNumberFormat="1" applyFont="1" applyFill="1" applyBorder="1" applyAlignment="1">
      <alignment wrapText="1"/>
    </xf>
    <xf numFmtId="4" fontId="45" fillId="41" borderId="10" xfId="0" applyNumberFormat="1" applyFont="1" applyFill="1" applyBorder="1" applyAlignment="1">
      <alignment horizontal="right" wrapText="1" indent="1"/>
    </xf>
    <xf numFmtId="4" fontId="50" fillId="41" borderId="10" xfId="0" applyNumberFormat="1" applyFont="1" applyFill="1" applyBorder="1" applyAlignment="1">
      <alignment wrapText="1"/>
    </xf>
    <xf numFmtId="4" fontId="54" fillId="44" borderId="10" xfId="0" applyNumberFormat="1" applyFont="1" applyFill="1" applyBorder="1" applyAlignment="1">
      <alignment horizontal="right" wrapText="1" indent="1"/>
    </xf>
    <xf numFmtId="4" fontId="54" fillId="34" borderId="10" xfId="0" applyNumberFormat="1" applyFont="1" applyFill="1" applyBorder="1" applyAlignment="1">
      <alignment horizontal="right" wrapText="1" indent="1"/>
    </xf>
    <xf numFmtId="4" fontId="48" fillId="41" borderId="10" xfId="0" applyNumberFormat="1" applyFont="1" applyFill="1" applyBorder="1" applyAlignment="1">
      <alignment horizontal="right" indent="1"/>
    </xf>
    <xf numFmtId="4" fontId="48" fillId="41" borderId="10" xfId="0" applyNumberFormat="1" applyFont="1" applyFill="1" applyBorder="1" applyAlignment="1">
      <alignment horizontal="left" indent="1"/>
    </xf>
    <xf numFmtId="4" fontId="40" fillId="45" borderId="10" xfId="0" applyNumberFormat="1" applyFont="1" applyFill="1" applyBorder="1" applyAlignment="1">
      <alignment horizontal="left" wrapText="1" indent="1"/>
    </xf>
    <xf numFmtId="0" fontId="40" fillId="45" borderId="10" xfId="0" applyFont="1" applyFill="1" applyBorder="1" applyAlignment="1">
      <alignment horizontal="left" wrapText="1" indent="1"/>
    </xf>
    <xf numFmtId="0" fontId="48" fillId="34" borderId="10" xfId="0" applyFont="1" applyFill="1" applyBorder="1" applyAlignment="1">
      <alignment horizontal="left" indent="1"/>
    </xf>
    <xf numFmtId="4" fontId="40" fillId="34" borderId="10" xfId="0" applyNumberFormat="1" applyFont="1" applyFill="1" applyBorder="1" applyAlignment="1">
      <alignment horizontal="right" indent="1"/>
    </xf>
    <xf numFmtId="4" fontId="40" fillId="34" borderId="10" xfId="0" applyNumberFormat="1" applyFont="1" applyFill="1" applyBorder="1"/>
    <xf numFmtId="4" fontId="43" fillId="45" borderId="10" xfId="0" applyNumberFormat="1" applyFont="1" applyFill="1" applyBorder="1"/>
    <xf numFmtId="0" fontId="44" fillId="34" borderId="10" xfId="0" applyFont="1" applyFill="1" applyBorder="1" applyAlignment="1">
      <alignment horizontal="left" indent="1"/>
    </xf>
    <xf numFmtId="0" fontId="44" fillId="44" borderId="10" xfId="0" applyFont="1" applyFill="1" applyBorder="1" applyAlignment="1">
      <alignment horizontal="left" indent="1"/>
    </xf>
    <xf numFmtId="0" fontId="40" fillId="37" borderId="10" xfId="0" applyFont="1" applyFill="1" applyBorder="1" applyAlignment="1">
      <alignment horizontal="left" indent="1"/>
    </xf>
    <xf numFmtId="0" fontId="44" fillId="40" borderId="10" xfId="0" applyFont="1" applyFill="1" applyBorder="1" applyAlignment="1">
      <alignment horizontal="left" indent="1"/>
    </xf>
    <xf numFmtId="2" fontId="43" fillId="45" borderId="10" xfId="0" applyNumberFormat="1" applyFont="1" applyFill="1" applyBorder="1"/>
    <xf numFmtId="4" fontId="37" fillId="33" borderId="10" xfId="0" applyNumberFormat="1" applyFont="1" applyFill="1" applyBorder="1" applyAlignment="1">
      <alignment horizontal="right" wrapText="1" indent="1"/>
    </xf>
    <xf numFmtId="4" fontId="37" fillId="33" borderId="10" xfId="0" applyNumberFormat="1" applyFont="1" applyFill="1" applyBorder="1" applyAlignment="1">
      <alignment wrapText="1"/>
    </xf>
    <xf numFmtId="4" fontId="57" fillId="40" borderId="10" xfId="0" applyNumberFormat="1" applyFont="1" applyFill="1" applyBorder="1" applyAlignment="1">
      <alignment wrapText="1"/>
    </xf>
    <xf numFmtId="4" fontId="37" fillId="44" borderId="10" xfId="0" applyNumberFormat="1" applyFont="1" applyFill="1" applyBorder="1" applyAlignment="1">
      <alignment horizontal="right" wrapText="1" indent="1"/>
    </xf>
    <xf numFmtId="4" fontId="37" fillId="44" borderId="10" xfId="0" applyNumberFormat="1" applyFont="1" applyFill="1" applyBorder="1" applyAlignment="1">
      <alignment wrapText="1"/>
    </xf>
    <xf numFmtId="0" fontId="37" fillId="33" borderId="10" xfId="0" applyFont="1" applyFill="1" applyBorder="1" applyAlignment="1">
      <alignment horizontal="left" wrapText="1" indent="1"/>
    </xf>
    <xf numFmtId="0" fontId="36" fillId="41" borderId="10" xfId="0" applyFont="1" applyFill="1" applyBorder="1" applyAlignment="1">
      <alignment horizontal="left" wrapText="1" indent="1"/>
    </xf>
    <xf numFmtId="4" fontId="36" fillId="41" borderId="10" xfId="0" applyNumberFormat="1" applyFont="1" applyFill="1" applyBorder="1" applyAlignment="1">
      <alignment horizontal="right" wrapText="1" indent="1"/>
    </xf>
    <xf numFmtId="0" fontId="36" fillId="33" borderId="10" xfId="0" applyFont="1" applyFill="1" applyBorder="1" applyAlignment="1">
      <alignment horizontal="left" wrapText="1" indent="1"/>
    </xf>
    <xf numFmtId="0" fontId="57" fillId="40" borderId="10" xfId="0" applyFont="1" applyFill="1" applyBorder="1" applyAlignment="1">
      <alignment horizontal="left" wrapText="1" indent="1"/>
    </xf>
    <xf numFmtId="4" fontId="57" fillId="40" borderId="10" xfId="0" applyNumberFormat="1" applyFont="1" applyFill="1" applyBorder="1" applyAlignment="1">
      <alignment horizontal="right" wrapText="1" indent="1"/>
    </xf>
    <xf numFmtId="4" fontId="36" fillId="40" borderId="10" xfId="0" applyNumberFormat="1" applyFont="1" applyFill="1" applyBorder="1" applyAlignment="1">
      <alignment wrapText="1"/>
    </xf>
    <xf numFmtId="4" fontId="37" fillId="34" borderId="10" xfId="0" applyNumberFormat="1" applyFont="1" applyFill="1" applyBorder="1" applyAlignment="1">
      <alignment wrapText="1"/>
    </xf>
    <xf numFmtId="0" fontId="14" fillId="0" borderId="0" xfId="0" applyFont="1"/>
    <xf numFmtId="4" fontId="54" fillId="40" borderId="10" xfId="0" applyNumberFormat="1" applyFont="1" applyFill="1" applyBorder="1" applyAlignment="1">
      <alignment horizontal="right" wrapText="1" indent="1"/>
    </xf>
    <xf numFmtId="4" fontId="54" fillId="40" borderId="10" xfId="0" applyNumberFormat="1" applyFont="1" applyFill="1" applyBorder="1" applyAlignment="1">
      <alignment wrapText="1"/>
    </xf>
    <xf numFmtId="0" fontId="44" fillId="40" borderId="10" xfId="0" applyFont="1" applyFill="1" applyBorder="1" applyAlignment="1">
      <alignment horizontal="left" wrapText="1" indent="1"/>
    </xf>
    <xf numFmtId="0" fontId="0" fillId="40" borderId="0" xfId="0" applyFill="1"/>
    <xf numFmtId="4" fontId="45" fillId="43" borderId="10" xfId="0" applyNumberFormat="1" applyFont="1" applyFill="1" applyBorder="1" applyAlignment="1">
      <alignment horizontal="right" wrapText="1" indent="1"/>
    </xf>
    <xf numFmtId="4" fontId="45" fillId="35" borderId="10" xfId="0" applyNumberFormat="1" applyFont="1" applyFill="1" applyBorder="1" applyAlignment="1">
      <alignment horizontal="right" wrapText="1" indent="1"/>
    </xf>
    <xf numFmtId="0" fontId="14" fillId="0" borderId="10" xfId="0" applyFont="1" applyBorder="1"/>
    <xf numFmtId="0" fontId="31" fillId="40" borderId="10" xfId="0" applyFont="1" applyFill="1" applyBorder="1"/>
    <xf numFmtId="4" fontId="31" fillId="40" borderId="10" xfId="0" applyNumberFormat="1" applyFont="1" applyFill="1" applyBorder="1"/>
    <xf numFmtId="0" fontId="31" fillId="0" borderId="10" xfId="0" applyFont="1" applyBorder="1"/>
    <xf numFmtId="0" fontId="44" fillId="37" borderId="10" xfId="0" applyFont="1" applyFill="1" applyBorder="1" applyAlignment="1">
      <alignment horizontal="left" wrapText="1" indent="1"/>
    </xf>
    <xf numFmtId="4" fontId="54" fillId="37" borderId="10" xfId="0" applyNumberFormat="1" applyFont="1" applyFill="1" applyBorder="1" applyAlignment="1">
      <alignment wrapText="1"/>
    </xf>
    <xf numFmtId="4" fontId="44" fillId="42" borderId="10" xfId="0" applyNumberFormat="1" applyFont="1" applyFill="1" applyBorder="1" applyAlignment="1">
      <alignment wrapText="1"/>
    </xf>
    <xf numFmtId="0" fontId="44" fillId="40" borderId="10" xfId="0" applyFont="1" applyFill="1" applyBorder="1" applyAlignment="1">
      <alignment horizontal="right" wrapText="1" indent="1"/>
    </xf>
    <xf numFmtId="0" fontId="44" fillId="34" borderId="10" xfId="0" applyFont="1" applyFill="1" applyBorder="1" applyAlignment="1">
      <alignment horizontal="right" wrapText="1" indent="1"/>
    </xf>
    <xf numFmtId="4" fontId="44" fillId="40" borderId="10" xfId="0" applyNumberFormat="1" applyFont="1" applyFill="1" applyBorder="1"/>
    <xf numFmtId="4" fontId="54" fillId="40" borderId="10" xfId="0" applyNumberFormat="1" applyFont="1" applyFill="1" applyBorder="1" applyAlignment="1">
      <alignment horizontal="right" wrapText="1"/>
    </xf>
    <xf numFmtId="4" fontId="54" fillId="34" borderId="10" xfId="0" applyNumberFormat="1" applyFont="1" applyFill="1" applyBorder="1" applyAlignment="1">
      <alignment horizontal="right" wrapText="1"/>
    </xf>
    <xf numFmtId="4" fontId="54" fillId="37" borderId="10" xfId="0" applyNumberFormat="1" applyFont="1" applyFill="1" applyBorder="1" applyAlignment="1">
      <alignment horizontal="right" wrapText="1"/>
    </xf>
    <xf numFmtId="4" fontId="54" fillId="43" borderId="10" xfId="0" applyNumberFormat="1" applyFont="1" applyFill="1" applyBorder="1" applyAlignment="1">
      <alignment horizontal="right" wrapText="1"/>
    </xf>
    <xf numFmtId="4" fontId="54" fillId="35" borderId="10" xfId="0" applyNumberFormat="1" applyFont="1" applyFill="1" applyBorder="1" applyAlignment="1">
      <alignment horizontal="right" wrapText="1"/>
    </xf>
    <xf numFmtId="4" fontId="44" fillId="34" borderId="10" xfId="0" applyNumberFormat="1" applyFont="1" applyFill="1" applyBorder="1" applyAlignment="1">
      <alignment horizontal="right" wrapText="1"/>
    </xf>
    <xf numFmtId="4" fontId="44" fillId="43" borderId="10" xfId="0" applyNumberFormat="1" applyFont="1" applyFill="1" applyBorder="1" applyAlignment="1">
      <alignment horizontal="right" wrapText="1"/>
    </xf>
    <xf numFmtId="4" fontId="44" fillId="37" borderId="10" xfId="0" applyNumberFormat="1" applyFont="1" applyFill="1" applyBorder="1" applyAlignment="1">
      <alignment horizontal="right" wrapText="1"/>
    </xf>
    <xf numFmtId="4" fontId="44" fillId="40" borderId="10" xfId="0" applyNumberFormat="1" applyFont="1" applyFill="1" applyBorder="1" applyAlignment="1">
      <alignment horizontal="right" wrapText="1"/>
    </xf>
    <xf numFmtId="4" fontId="44" fillId="42" borderId="10" xfId="0" applyNumberFormat="1" applyFont="1" applyFill="1" applyBorder="1" applyAlignment="1">
      <alignment horizontal="right" wrapText="1" indent="1"/>
    </xf>
    <xf numFmtId="4" fontId="45" fillId="41" borderId="10" xfId="0" applyNumberFormat="1" applyFont="1" applyFill="1" applyBorder="1" applyAlignment="1">
      <alignment horizontal="right" wrapText="1"/>
    </xf>
    <xf numFmtId="4" fontId="45" fillId="35" borderId="10" xfId="0" applyNumberFormat="1" applyFont="1" applyFill="1" applyBorder="1" applyAlignment="1">
      <alignment horizontal="right" wrapText="1"/>
    </xf>
    <xf numFmtId="4" fontId="45" fillId="34" borderId="10" xfId="0" applyNumberFormat="1" applyFont="1" applyFill="1" applyBorder="1" applyAlignment="1">
      <alignment horizontal="right" wrapText="1"/>
    </xf>
    <xf numFmtId="4" fontId="45" fillId="43" borderId="10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5" fillId="35" borderId="11" xfId="0" quotePrefix="1" applyFont="1" applyFill="1" applyBorder="1" applyAlignment="1">
      <alignment horizontal="left" vertical="center" wrapText="1"/>
    </xf>
    <xf numFmtId="0" fontId="26" fillId="35" borderId="12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25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5" fillId="35" borderId="11" xfId="0" applyFont="1" applyFill="1" applyBorder="1" applyAlignment="1">
      <alignment horizontal="left" vertical="center" wrapText="1"/>
    </xf>
    <xf numFmtId="0" fontId="26" fillId="35" borderId="13" xfId="0" applyFont="1" applyFill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5" fillId="0" borderId="11" xfId="0" quotePrefix="1" applyFont="1" applyBorder="1" applyAlignment="1">
      <alignment horizontal="left" vertical="center"/>
    </xf>
    <xf numFmtId="0" fontId="26" fillId="0" borderId="12" xfId="0" applyFont="1" applyBorder="1" applyAlignment="1">
      <alignment vertical="center"/>
    </xf>
    <xf numFmtId="0" fontId="25" fillId="0" borderId="11" xfId="0" quotePrefix="1" applyFont="1" applyBorder="1" applyAlignment="1">
      <alignment horizontal="left" vertical="center" wrapText="1"/>
    </xf>
    <xf numFmtId="0" fontId="26" fillId="0" borderId="13" xfId="0" applyFont="1" applyBorder="1" applyAlignment="1">
      <alignment vertical="center" wrapText="1"/>
    </xf>
    <xf numFmtId="0" fontId="26" fillId="35" borderId="13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10" xfId="0" quotePrefix="1" applyFont="1" applyBorder="1" applyAlignment="1">
      <alignment horizontal="center" vertical="center"/>
    </xf>
    <xf numFmtId="0" fontId="24" fillId="34" borderId="11" xfId="0" quotePrefix="1" applyFont="1" applyFill="1" applyBorder="1" applyAlignment="1">
      <alignment horizontal="center" wrapText="1"/>
    </xf>
    <xf numFmtId="0" fontId="24" fillId="34" borderId="12" xfId="0" quotePrefix="1" applyFont="1" applyFill="1" applyBorder="1" applyAlignment="1">
      <alignment horizontal="center" wrapText="1"/>
    </xf>
    <xf numFmtId="0" fontId="24" fillId="34" borderId="13" xfId="0" quotePrefix="1" applyFont="1" applyFill="1" applyBorder="1" applyAlignment="1">
      <alignment horizontal="center" wrapText="1"/>
    </xf>
    <xf numFmtId="0" fontId="24" fillId="0" borderId="11" xfId="0" quotePrefix="1" applyFont="1" applyBorder="1" applyAlignment="1">
      <alignment horizontal="center" wrapText="1"/>
    </xf>
    <xf numFmtId="0" fontId="24" fillId="0" borderId="12" xfId="0" quotePrefix="1" applyFont="1" applyBorder="1" applyAlignment="1">
      <alignment horizontal="center" wrapText="1"/>
    </xf>
    <xf numFmtId="0" fontId="24" fillId="0" borderId="13" xfId="0" quotePrefix="1" applyFont="1" applyBorder="1" applyAlignment="1">
      <alignment horizontal="center" wrapText="1"/>
    </xf>
    <xf numFmtId="0" fontId="24" fillId="36" borderId="11" xfId="0" applyFont="1" applyFill="1" applyBorder="1" applyAlignment="1">
      <alignment horizontal="left" vertical="center" wrapText="1"/>
    </xf>
    <xf numFmtId="0" fontId="24" fillId="36" borderId="12" xfId="0" applyFont="1" applyFill="1" applyBorder="1" applyAlignment="1">
      <alignment horizontal="left" vertical="center" wrapText="1"/>
    </xf>
    <xf numFmtId="0" fontId="24" fillId="36" borderId="13" xfId="0" applyFont="1" applyFill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4" fillId="0" borderId="11" xfId="0" quotePrefix="1" applyFont="1" applyBorder="1" applyAlignment="1">
      <alignment horizontal="center" vertical="center"/>
    </xf>
    <xf numFmtId="0" fontId="24" fillId="0" borderId="12" xfId="0" quotePrefix="1" applyFont="1" applyBorder="1" applyAlignment="1">
      <alignment horizontal="center" vertical="center"/>
    </xf>
    <xf numFmtId="0" fontId="24" fillId="0" borderId="13" xfId="0" quotePrefix="1" applyFont="1" applyBorder="1" applyAlignment="1">
      <alignment horizontal="center" vertical="center"/>
    </xf>
    <xf numFmtId="0" fontId="24" fillId="0" borderId="10" xfId="0" quotePrefix="1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7" fillId="38" borderId="10" xfId="0" applyFont="1" applyFill="1" applyBorder="1" applyAlignment="1">
      <alignment horizontal="center" wrapText="1"/>
    </xf>
    <xf numFmtId="0" fontId="25" fillId="37" borderId="10" xfId="0" applyFont="1" applyFill="1" applyBorder="1" applyAlignment="1">
      <alignment horizontal="left"/>
    </xf>
    <xf numFmtId="0" fontId="25" fillId="38" borderId="10" xfId="0" applyFont="1" applyFill="1" applyBorder="1" applyAlignment="1">
      <alignment horizontal="center" wrapText="1"/>
    </xf>
    <xf numFmtId="0" fontId="25" fillId="39" borderId="10" xfId="0" applyFont="1" applyFill="1" applyBorder="1" applyAlignment="1">
      <alignment horizontal="left"/>
    </xf>
    <xf numFmtId="0" fontId="25" fillId="37" borderId="10" xfId="0" applyFont="1" applyFill="1" applyBorder="1" applyAlignment="1">
      <alignment horizontal="center" wrapText="1"/>
    </xf>
    <xf numFmtId="0" fontId="47" fillId="37" borderId="10" xfId="0" applyFont="1" applyFill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3" fillId="0" borderId="0" xfId="0" applyFont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N38"/>
  <sheetViews>
    <sheetView topLeftCell="A25" workbookViewId="0">
      <selection activeCell="H35" sqref="H35:L35"/>
    </sheetView>
  </sheetViews>
  <sheetFormatPr defaultRowHeight="14.4" x14ac:dyDescent="0.3"/>
  <cols>
    <col min="7" max="8" width="16.6640625" customWidth="1"/>
    <col min="9" max="9" width="15" customWidth="1"/>
    <col min="10" max="13" width="13.6640625" customWidth="1"/>
  </cols>
  <sheetData>
    <row r="1" spans="3:14" x14ac:dyDescent="0.3">
      <c r="E1" s="257"/>
      <c r="F1" s="258"/>
      <c r="G1" s="258"/>
      <c r="H1" s="258"/>
      <c r="I1" s="258"/>
    </row>
    <row r="2" spans="3:14" x14ac:dyDescent="0.3">
      <c r="E2" s="258"/>
      <c r="F2" s="258"/>
      <c r="G2" s="258"/>
      <c r="H2" s="258"/>
      <c r="I2" s="258"/>
    </row>
    <row r="4" spans="3:14" ht="15.6" x14ac:dyDescent="0.3">
      <c r="C4" s="265" t="s">
        <v>139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</row>
    <row r="5" spans="3:14" ht="17.399999999999999" x14ac:dyDescent="0.3"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3:14" ht="15.6" x14ac:dyDescent="0.3">
      <c r="C6" s="265" t="s">
        <v>0</v>
      </c>
      <c r="D6" s="265"/>
      <c r="E6" s="265"/>
      <c r="F6" s="265"/>
      <c r="G6" s="265"/>
      <c r="H6" s="265"/>
      <c r="I6" s="265"/>
      <c r="J6" s="266"/>
      <c r="K6" s="266"/>
      <c r="L6" s="266"/>
      <c r="M6" s="266"/>
    </row>
    <row r="7" spans="3:14" ht="17.399999999999999" x14ac:dyDescent="0.3">
      <c r="C7" s="1"/>
      <c r="D7" s="1"/>
      <c r="E7" s="1"/>
      <c r="F7" s="1"/>
      <c r="G7" s="1"/>
      <c r="H7" s="1"/>
      <c r="I7" s="1"/>
      <c r="J7" s="2"/>
      <c r="K7" s="2"/>
      <c r="L7" s="2"/>
      <c r="M7" s="2"/>
    </row>
    <row r="8" spans="3:14" ht="15.6" x14ac:dyDescent="0.3">
      <c r="C8" s="265" t="s">
        <v>40</v>
      </c>
      <c r="D8" s="267"/>
      <c r="E8" s="267"/>
      <c r="F8" s="267"/>
      <c r="G8" s="267"/>
      <c r="H8" s="267"/>
      <c r="I8" s="267"/>
      <c r="J8" s="267"/>
      <c r="K8" s="267"/>
      <c r="L8" s="267"/>
      <c r="M8" s="267"/>
    </row>
    <row r="9" spans="3:14" ht="17.399999999999999" x14ac:dyDescent="0.3">
      <c r="C9" s="52"/>
      <c r="D9" s="53"/>
      <c r="E9" s="53"/>
      <c r="F9" s="53"/>
      <c r="G9" s="3"/>
      <c r="H9" s="1"/>
      <c r="I9" s="4"/>
      <c r="J9" s="4"/>
      <c r="K9" s="4"/>
      <c r="L9" s="4"/>
      <c r="M9" s="4"/>
    </row>
    <row r="10" spans="3:14" ht="27.6" x14ac:dyDescent="0.3">
      <c r="C10" s="278" t="s">
        <v>122</v>
      </c>
      <c r="D10" s="278"/>
      <c r="E10" s="278"/>
      <c r="F10" s="278"/>
      <c r="G10" s="278"/>
      <c r="H10" s="68" t="s">
        <v>123</v>
      </c>
      <c r="I10" s="92" t="s">
        <v>117</v>
      </c>
      <c r="J10" s="92" t="s">
        <v>135</v>
      </c>
      <c r="K10" s="92" t="s">
        <v>140</v>
      </c>
      <c r="L10" s="92" t="s">
        <v>137</v>
      </c>
      <c r="M10" s="92" t="s">
        <v>138</v>
      </c>
    </row>
    <row r="11" spans="3:14" x14ac:dyDescent="0.3">
      <c r="C11" s="279">
        <v>1</v>
      </c>
      <c r="D11" s="280"/>
      <c r="E11" s="280"/>
      <c r="F11" s="280"/>
      <c r="G11" s="281"/>
      <c r="H11" s="62">
        <v>2</v>
      </c>
      <c r="I11" s="65">
        <v>3</v>
      </c>
      <c r="J11" s="54">
        <v>4</v>
      </c>
      <c r="K11" s="54">
        <v>5</v>
      </c>
      <c r="L11" s="54">
        <v>6</v>
      </c>
      <c r="M11" s="54">
        <v>7</v>
      </c>
    </row>
    <row r="12" spans="3:14" x14ac:dyDescent="0.3">
      <c r="C12" s="268" t="s">
        <v>41</v>
      </c>
      <c r="D12" s="260"/>
      <c r="E12" s="260"/>
      <c r="F12" s="260"/>
      <c r="G12" s="269"/>
      <c r="H12" s="69">
        <f>SUM(H13:H14)</f>
        <v>1824920.4300000002</v>
      </c>
      <c r="I12" s="111">
        <f>SUM(I13:I14)</f>
        <v>1958672</v>
      </c>
      <c r="J12" s="114">
        <f>J13+J14</f>
        <v>2300231.4300000002</v>
      </c>
      <c r="K12" s="114">
        <f>K13+K14</f>
        <v>2224726.5</v>
      </c>
      <c r="L12" s="114">
        <f>K12/H12*100</f>
        <v>121.90813711258632</v>
      </c>
      <c r="M12" s="114">
        <f>K12/J12*100</f>
        <v>96.717507246651252</v>
      </c>
      <c r="N12" s="5"/>
    </row>
    <row r="13" spans="3:14" x14ac:dyDescent="0.3">
      <c r="C13" s="263" t="s">
        <v>3</v>
      </c>
      <c r="D13" s="264"/>
      <c r="E13" s="264"/>
      <c r="F13" s="264"/>
      <c r="G13" s="270"/>
      <c r="H13" s="70">
        <v>1824904.83</v>
      </c>
      <c r="I13" s="112">
        <v>1958432</v>
      </c>
      <c r="J13" s="113">
        <v>2299991.4300000002</v>
      </c>
      <c r="K13" s="113">
        <v>2224726.5</v>
      </c>
      <c r="L13" s="113">
        <f>K13/H13*100</f>
        <v>121.90917923100679</v>
      </c>
      <c r="M13" s="113">
        <f>K13/J13*100</f>
        <v>96.727599545881787</v>
      </c>
      <c r="N13" s="5"/>
    </row>
    <row r="14" spans="3:14" x14ac:dyDescent="0.3">
      <c r="C14" s="271" t="s">
        <v>16</v>
      </c>
      <c r="D14" s="272"/>
      <c r="E14" s="272"/>
      <c r="F14" s="272"/>
      <c r="G14" s="270"/>
      <c r="H14" s="71">
        <v>15.6</v>
      </c>
      <c r="I14" s="112">
        <v>240</v>
      </c>
      <c r="J14" s="113">
        <v>240</v>
      </c>
      <c r="K14" s="113">
        <v>0</v>
      </c>
      <c r="L14" s="113"/>
      <c r="M14" s="113"/>
      <c r="N14" s="5"/>
    </row>
    <row r="15" spans="3:14" x14ac:dyDescent="0.3">
      <c r="C15" s="8" t="s">
        <v>42</v>
      </c>
      <c r="D15" s="7"/>
      <c r="E15" s="7"/>
      <c r="F15" s="7"/>
      <c r="G15" s="67"/>
      <c r="H15" s="72">
        <f>SUM(H16:H17)</f>
        <v>1742595.3</v>
      </c>
      <c r="I15" s="111">
        <f>I16+I17</f>
        <v>1958672</v>
      </c>
      <c r="J15" s="114">
        <f>J16+J17</f>
        <v>2441918.92</v>
      </c>
      <c r="K15" s="114">
        <f>SUM(K16:K17)</f>
        <v>2314037.7999999998</v>
      </c>
      <c r="L15" s="114">
        <f>K15/H15*100</f>
        <v>132.79261111286135</v>
      </c>
      <c r="M15" s="114">
        <f>K15/J15*100</f>
        <v>94.763089021809122</v>
      </c>
      <c r="N15" s="5"/>
    </row>
    <row r="16" spans="3:14" x14ac:dyDescent="0.3">
      <c r="C16" s="273" t="s">
        <v>43</v>
      </c>
      <c r="D16" s="264"/>
      <c r="E16" s="264"/>
      <c r="F16" s="264"/>
      <c r="G16" s="274"/>
      <c r="H16" s="73">
        <v>1710145.58</v>
      </c>
      <c r="I16" s="112">
        <v>1833732</v>
      </c>
      <c r="J16" s="113">
        <v>2254486.9</v>
      </c>
      <c r="K16" s="113">
        <v>2134358.06</v>
      </c>
      <c r="L16" s="113">
        <f>K16/H16*100</f>
        <v>124.80563555296852</v>
      </c>
      <c r="M16" s="113">
        <f>K16/J16*100</f>
        <v>94.671566288542195</v>
      </c>
      <c r="N16" s="5"/>
    </row>
    <row r="17" spans="3:14" x14ac:dyDescent="0.3">
      <c r="C17" s="271" t="s">
        <v>44</v>
      </c>
      <c r="D17" s="272"/>
      <c r="E17" s="272"/>
      <c r="F17" s="272"/>
      <c r="G17" s="270"/>
      <c r="H17" s="70">
        <v>32449.72</v>
      </c>
      <c r="I17" s="112">
        <v>124940</v>
      </c>
      <c r="J17" s="113">
        <v>187432.02</v>
      </c>
      <c r="K17" s="113">
        <v>179679.74</v>
      </c>
      <c r="L17" s="113">
        <f>K17/H17*100</f>
        <v>553.7173818448972</v>
      </c>
      <c r="M17" s="113">
        <f>K17/J17*100</f>
        <v>95.863951100777768</v>
      </c>
      <c r="N17" s="5"/>
    </row>
    <row r="18" spans="3:14" x14ac:dyDescent="0.3">
      <c r="C18" s="259" t="s">
        <v>45</v>
      </c>
      <c r="D18" s="260"/>
      <c r="E18" s="260"/>
      <c r="F18" s="260"/>
      <c r="G18" s="275"/>
      <c r="H18" s="74">
        <f>H12-H15</f>
        <v>82325.130000000121</v>
      </c>
      <c r="I18" s="111">
        <f>I12-I15</f>
        <v>0</v>
      </c>
      <c r="J18" s="114">
        <f>J12-J15</f>
        <v>-141687.48999999976</v>
      </c>
      <c r="K18" s="114">
        <f>K12-K15</f>
        <v>-89311.299999999814</v>
      </c>
      <c r="L18" s="114">
        <f>K18/H18*100</f>
        <v>-108.48607223577986</v>
      </c>
      <c r="M18" s="114">
        <f>K18/J18*100</f>
        <v>63.034005331028141</v>
      </c>
      <c r="N18" s="5"/>
    </row>
    <row r="19" spans="3:14" x14ac:dyDescent="0.3">
      <c r="C19" s="9"/>
      <c r="D19" s="10"/>
      <c r="E19" s="10"/>
      <c r="F19" s="10"/>
      <c r="G19" s="10"/>
      <c r="H19" s="66"/>
      <c r="I19" s="11"/>
      <c r="J19" s="11"/>
      <c r="K19" s="11"/>
      <c r="L19" s="11"/>
      <c r="M19" s="11"/>
      <c r="N19" s="5"/>
    </row>
    <row r="20" spans="3:14" x14ac:dyDescent="0.3">
      <c r="C20" s="276" t="s">
        <v>46</v>
      </c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5"/>
    </row>
    <row r="21" spans="3:14" x14ac:dyDescent="0.3">
      <c r="C21" s="9"/>
      <c r="D21" s="10"/>
      <c r="E21" s="10"/>
      <c r="F21" s="10"/>
      <c r="G21" s="10"/>
      <c r="H21" s="10"/>
      <c r="I21" s="11"/>
      <c r="J21" s="11"/>
      <c r="K21" s="11"/>
      <c r="L21" s="11"/>
      <c r="M21" s="11"/>
      <c r="N21" s="5"/>
    </row>
    <row r="22" spans="3:14" ht="27.6" x14ac:dyDescent="0.3">
      <c r="C22" s="290" t="s">
        <v>122</v>
      </c>
      <c r="D22" s="291"/>
      <c r="E22" s="291"/>
      <c r="F22" s="291"/>
      <c r="G22" s="292"/>
      <c r="H22" s="79" t="s">
        <v>123</v>
      </c>
      <c r="I22" s="54" t="s">
        <v>117</v>
      </c>
      <c r="J22" s="92" t="s">
        <v>135</v>
      </c>
      <c r="K22" s="92" t="s">
        <v>140</v>
      </c>
      <c r="L22" s="92" t="s">
        <v>137</v>
      </c>
      <c r="M22" s="92" t="s">
        <v>138</v>
      </c>
      <c r="N22" s="5"/>
    </row>
    <row r="23" spans="3:14" x14ac:dyDescent="0.3">
      <c r="C23" s="282">
        <v>1</v>
      </c>
      <c r="D23" s="283"/>
      <c r="E23" s="283"/>
      <c r="F23" s="283"/>
      <c r="G23" s="284"/>
      <c r="H23" s="63">
        <v>2</v>
      </c>
      <c r="I23" s="54">
        <v>3</v>
      </c>
      <c r="J23" s="54">
        <v>4</v>
      </c>
      <c r="K23" s="54">
        <v>5</v>
      </c>
      <c r="L23" s="54">
        <v>6</v>
      </c>
      <c r="M23" s="54">
        <v>7</v>
      </c>
      <c r="N23" s="5"/>
    </row>
    <row r="24" spans="3:14" ht="27" customHeight="1" x14ac:dyDescent="0.3">
      <c r="C24" s="263" t="s">
        <v>47</v>
      </c>
      <c r="D24" s="288"/>
      <c r="E24" s="288"/>
      <c r="F24" s="288"/>
      <c r="G24" s="289"/>
      <c r="H24" s="75">
        <v>0</v>
      </c>
      <c r="I24" s="113">
        <v>0</v>
      </c>
      <c r="J24" s="113">
        <v>60000</v>
      </c>
      <c r="K24" s="113">
        <v>60000</v>
      </c>
      <c r="L24" s="109"/>
      <c r="M24" s="113">
        <f>K24/J24*100</f>
        <v>100</v>
      </c>
      <c r="N24" s="5"/>
    </row>
    <row r="25" spans="3:14" ht="28.5" customHeight="1" x14ac:dyDescent="0.3">
      <c r="C25" s="263" t="s">
        <v>48</v>
      </c>
      <c r="D25" s="264"/>
      <c r="E25" s="264"/>
      <c r="F25" s="264"/>
      <c r="G25" s="264"/>
      <c r="H25" s="77">
        <v>0</v>
      </c>
      <c r="I25" s="113">
        <v>0</v>
      </c>
      <c r="J25" s="113">
        <v>60000</v>
      </c>
      <c r="K25" s="113">
        <v>6417.26</v>
      </c>
      <c r="L25" s="109"/>
      <c r="M25" s="113">
        <f>K25/J25*100</f>
        <v>10.695433333333334</v>
      </c>
      <c r="N25" s="5"/>
    </row>
    <row r="26" spans="3:14" x14ac:dyDescent="0.3">
      <c r="C26" s="259" t="s">
        <v>49</v>
      </c>
      <c r="D26" s="260"/>
      <c r="E26" s="260"/>
      <c r="F26" s="260"/>
      <c r="G26" s="260"/>
      <c r="H26" s="78">
        <v>0</v>
      </c>
      <c r="I26" s="114">
        <v>0</v>
      </c>
      <c r="J26" s="114">
        <f>J24-J25</f>
        <v>0</v>
      </c>
      <c r="K26" s="114">
        <f>K24-K25</f>
        <v>53582.74</v>
      </c>
      <c r="L26" s="108"/>
      <c r="M26" s="108"/>
      <c r="N26" s="5"/>
    </row>
    <row r="27" spans="3:14" x14ac:dyDescent="0.3">
      <c r="C27" s="12"/>
      <c r="D27" s="10"/>
      <c r="E27" s="10"/>
      <c r="F27" s="10"/>
      <c r="G27" s="10"/>
      <c r="H27" s="10"/>
      <c r="I27" s="11"/>
      <c r="J27" s="11"/>
      <c r="K27" s="11"/>
      <c r="L27" s="11"/>
      <c r="M27" s="11"/>
      <c r="N27" s="5"/>
    </row>
    <row r="28" spans="3:14" x14ac:dyDescent="0.3">
      <c r="C28" s="261" t="s">
        <v>69</v>
      </c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5"/>
    </row>
    <row r="29" spans="3:14" x14ac:dyDescent="0.3">
      <c r="C29" s="12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5"/>
    </row>
    <row r="30" spans="3:14" ht="27.6" x14ac:dyDescent="0.3">
      <c r="C30" s="293" t="s">
        <v>122</v>
      </c>
      <c r="D30" s="293"/>
      <c r="E30" s="293"/>
      <c r="F30" s="293"/>
      <c r="G30" s="293"/>
      <c r="H30" s="68" t="s">
        <v>123</v>
      </c>
      <c r="I30" s="6" t="s">
        <v>117</v>
      </c>
      <c r="J30" s="92" t="s">
        <v>135</v>
      </c>
      <c r="K30" s="92" t="s">
        <v>140</v>
      </c>
      <c r="L30" s="92" t="s">
        <v>137</v>
      </c>
      <c r="M30" s="92" t="s">
        <v>138</v>
      </c>
      <c r="N30" s="5"/>
    </row>
    <row r="31" spans="3:14" x14ac:dyDescent="0.3">
      <c r="C31" s="279">
        <v>1</v>
      </c>
      <c r="D31" s="280"/>
      <c r="E31" s="280"/>
      <c r="F31" s="280"/>
      <c r="G31" s="281"/>
      <c r="H31" s="61">
        <v>2</v>
      </c>
      <c r="I31" s="55">
        <v>3</v>
      </c>
      <c r="J31" s="55">
        <v>4</v>
      </c>
      <c r="K31" s="54">
        <v>5</v>
      </c>
      <c r="L31" s="55">
        <v>6</v>
      </c>
      <c r="M31" s="55">
        <v>7</v>
      </c>
      <c r="N31" s="5"/>
    </row>
    <row r="32" spans="3:14" ht="37.5" customHeight="1" x14ac:dyDescent="0.3">
      <c r="C32" s="285" t="s">
        <v>59</v>
      </c>
      <c r="D32" s="286"/>
      <c r="E32" s="286"/>
      <c r="F32" s="286"/>
      <c r="G32" s="287"/>
      <c r="H32" s="110">
        <v>59362.36</v>
      </c>
      <c r="I32" s="115">
        <v>0</v>
      </c>
      <c r="J32" s="115">
        <v>141687.49</v>
      </c>
      <c r="K32" s="115">
        <v>141687.49</v>
      </c>
      <c r="L32" s="115">
        <f>K32/H32*100</f>
        <v>238.68237381397907</v>
      </c>
      <c r="M32" s="117">
        <f>K32/J32*100</f>
        <v>100</v>
      </c>
      <c r="N32" s="5"/>
    </row>
    <row r="33" spans="3:14" x14ac:dyDescent="0.3">
      <c r="N33" s="5"/>
    </row>
    <row r="34" spans="3:14" x14ac:dyDescent="0.3">
      <c r="N34" s="5"/>
    </row>
    <row r="35" spans="3:14" x14ac:dyDescent="0.3">
      <c r="C35" s="13"/>
      <c r="D35" s="14"/>
      <c r="E35" s="14"/>
      <c r="F35" s="14"/>
      <c r="G35" s="14"/>
      <c r="H35" s="76"/>
      <c r="I35" s="15"/>
      <c r="J35" s="15"/>
      <c r="K35" s="116"/>
      <c r="L35" s="15"/>
      <c r="M35" s="15"/>
    </row>
    <row r="38" spans="3:14" x14ac:dyDescent="0.3">
      <c r="J38" s="5"/>
      <c r="K38" s="5"/>
    </row>
  </sheetData>
  <mergeCells count="22">
    <mergeCell ref="C23:G23"/>
    <mergeCell ref="C32:G32"/>
    <mergeCell ref="C31:G31"/>
    <mergeCell ref="C24:G24"/>
    <mergeCell ref="C22:G22"/>
    <mergeCell ref="C30:G30"/>
    <mergeCell ref="E1:I2"/>
    <mergeCell ref="C26:G26"/>
    <mergeCell ref="C28:M28"/>
    <mergeCell ref="C25:G25"/>
    <mergeCell ref="C4:M4"/>
    <mergeCell ref="C6:M6"/>
    <mergeCell ref="C8:M8"/>
    <mergeCell ref="C12:G12"/>
    <mergeCell ref="C13:G13"/>
    <mergeCell ref="C14:G14"/>
    <mergeCell ref="C16:G16"/>
    <mergeCell ref="C17:G17"/>
    <mergeCell ref="C18:G18"/>
    <mergeCell ref="C20:M20"/>
    <mergeCell ref="C10:G10"/>
    <mergeCell ref="C11:G1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topLeftCell="A93" workbookViewId="0">
      <selection activeCell="H113" sqref="H113"/>
    </sheetView>
  </sheetViews>
  <sheetFormatPr defaultRowHeight="14.4" x14ac:dyDescent="0.3"/>
  <cols>
    <col min="1" max="1" width="41.88671875" customWidth="1"/>
    <col min="2" max="2" width="17.88671875" customWidth="1"/>
    <col min="3" max="3" width="15.88671875" customWidth="1"/>
    <col min="4" max="4" width="14.109375" customWidth="1"/>
    <col min="5" max="5" width="16" customWidth="1"/>
    <col min="6" max="6" width="15" customWidth="1"/>
    <col min="7" max="7" width="13.5546875" customWidth="1"/>
    <col min="8" max="8" width="17.109375" customWidth="1"/>
    <col min="9" max="9" width="14.109375" customWidth="1"/>
    <col min="10" max="10" width="12.6640625" customWidth="1"/>
  </cols>
  <sheetData>
    <row r="1" spans="1:9" x14ac:dyDescent="0.3">
      <c r="A1" s="294" t="s">
        <v>73</v>
      </c>
      <c r="B1" s="294"/>
      <c r="C1" s="294"/>
      <c r="D1" s="294"/>
      <c r="E1" s="294"/>
      <c r="F1" s="294"/>
      <c r="G1" s="294"/>
    </row>
    <row r="2" spans="1:9" x14ac:dyDescent="0.3">
      <c r="A2" s="294" t="s">
        <v>74</v>
      </c>
      <c r="B2" s="294"/>
      <c r="C2" s="294"/>
      <c r="D2" s="294"/>
      <c r="E2" s="294"/>
      <c r="F2" s="294"/>
      <c r="G2" s="294"/>
    </row>
    <row r="3" spans="1:9" x14ac:dyDescent="0.3">
      <c r="A3" s="56"/>
      <c r="B3" s="56"/>
      <c r="C3" s="56"/>
      <c r="D3" s="56"/>
      <c r="E3" s="56"/>
      <c r="F3" s="56"/>
      <c r="G3" s="56"/>
    </row>
    <row r="4" spans="1:9" x14ac:dyDescent="0.3">
      <c r="A4" s="56"/>
      <c r="B4" s="56"/>
      <c r="C4" s="56"/>
      <c r="D4" s="56"/>
      <c r="E4" s="56"/>
      <c r="F4" s="56"/>
      <c r="G4" s="56"/>
    </row>
    <row r="5" spans="1:9" x14ac:dyDescent="0.3">
      <c r="A5" s="295" t="s">
        <v>101</v>
      </c>
      <c r="B5" s="295"/>
      <c r="C5" s="295"/>
      <c r="D5" s="295"/>
      <c r="E5" s="295"/>
      <c r="F5" s="295"/>
      <c r="G5" s="295"/>
    </row>
    <row r="6" spans="1:9" x14ac:dyDescent="0.3">
      <c r="A6" s="36"/>
      <c r="B6" s="36"/>
      <c r="C6" s="36"/>
      <c r="D6" s="36"/>
      <c r="E6" s="36"/>
      <c r="F6" s="36"/>
      <c r="G6" s="36"/>
    </row>
    <row r="7" spans="1:9" ht="27.6" x14ac:dyDescent="0.3">
      <c r="A7" s="91" t="s">
        <v>4</v>
      </c>
      <c r="B7" s="91" t="s">
        <v>116</v>
      </c>
      <c r="C7" s="92" t="s">
        <v>117</v>
      </c>
      <c r="D7" s="92" t="s">
        <v>135</v>
      </c>
      <c r="E7" s="92" t="s">
        <v>140</v>
      </c>
      <c r="F7" s="92" t="s">
        <v>137</v>
      </c>
      <c r="G7" s="92" t="s">
        <v>138</v>
      </c>
    </row>
    <row r="8" spans="1:9" x14ac:dyDescent="0.3">
      <c r="A8" s="91">
        <v>1</v>
      </c>
      <c r="B8" s="91">
        <v>2</v>
      </c>
      <c r="C8" s="92">
        <v>3</v>
      </c>
      <c r="D8" s="92">
        <v>4</v>
      </c>
      <c r="E8" s="92">
        <v>5</v>
      </c>
      <c r="F8" s="92">
        <v>6</v>
      </c>
      <c r="G8" s="92">
        <v>7</v>
      </c>
    </row>
    <row r="9" spans="1:9" x14ac:dyDescent="0.3">
      <c r="A9" s="180" t="s">
        <v>2</v>
      </c>
      <c r="B9" s="181"/>
      <c r="C9" s="180"/>
      <c r="D9" s="180"/>
      <c r="E9" s="180"/>
      <c r="F9" s="180"/>
      <c r="G9" s="180"/>
    </row>
    <row r="10" spans="1:9" x14ac:dyDescent="0.3">
      <c r="A10" s="93" t="s">
        <v>75</v>
      </c>
      <c r="B10" s="94">
        <f>B11+B15+B18+B22</f>
        <v>1824904.83</v>
      </c>
      <c r="C10" s="95">
        <f>C11+C15+C18+C22</f>
        <v>1958432</v>
      </c>
      <c r="D10" s="95">
        <f>SUM(D11:D22)</f>
        <v>2299991.4299999997</v>
      </c>
      <c r="E10" s="95">
        <f>E11+E15+E18+E22</f>
        <v>2224726.5</v>
      </c>
      <c r="F10" s="95">
        <f t="shared" ref="F10:F19" si="0">E10/B10*100</f>
        <v>121.90917923100679</v>
      </c>
      <c r="G10" s="95">
        <f>E10/D10*100</f>
        <v>96.727599545881802</v>
      </c>
      <c r="H10" s="44"/>
      <c r="I10" s="5"/>
    </row>
    <row r="11" spans="1:9" ht="27" x14ac:dyDescent="0.3">
      <c r="A11" s="172" t="s">
        <v>14</v>
      </c>
      <c r="B11" s="173">
        <f>B12</f>
        <v>1528848.5</v>
      </c>
      <c r="C11" s="174">
        <v>1609600</v>
      </c>
      <c r="D11" s="174">
        <v>1912682.68</v>
      </c>
      <c r="E11" s="174">
        <f>E12</f>
        <v>1838290.7999999998</v>
      </c>
      <c r="F11" s="174">
        <f t="shared" si="0"/>
        <v>120.24022000871896</v>
      </c>
      <c r="G11" s="174">
        <f>E11/D11*100</f>
        <v>96.110600008151891</v>
      </c>
      <c r="H11" s="44"/>
      <c r="I11" s="5"/>
    </row>
    <row r="12" spans="1:9" ht="27" x14ac:dyDescent="0.3">
      <c r="A12" s="177" t="s">
        <v>144</v>
      </c>
      <c r="B12" s="178">
        <f>SUM(B13:B14)</f>
        <v>1528848.5</v>
      </c>
      <c r="C12" s="179"/>
      <c r="D12" s="179"/>
      <c r="E12" s="179">
        <f>E13+E14</f>
        <v>1838290.7999999998</v>
      </c>
      <c r="F12" s="179">
        <f t="shared" si="0"/>
        <v>120.24022000871896</v>
      </c>
      <c r="G12" s="179"/>
      <c r="H12" s="44"/>
      <c r="I12" s="5"/>
    </row>
    <row r="13" spans="1:9" ht="27" x14ac:dyDescent="0.3">
      <c r="A13" s="96" t="s">
        <v>145</v>
      </c>
      <c r="B13" s="97">
        <v>1517933.71</v>
      </c>
      <c r="C13" s="88"/>
      <c r="D13" s="88"/>
      <c r="E13" s="88">
        <v>1797884.42</v>
      </c>
      <c r="F13" s="88">
        <f t="shared" si="0"/>
        <v>118.44288114531693</v>
      </c>
      <c r="G13" s="88"/>
      <c r="H13" s="44"/>
      <c r="I13" s="5"/>
    </row>
    <row r="14" spans="1:9" ht="27" x14ac:dyDescent="0.3">
      <c r="A14" s="96" t="s">
        <v>146</v>
      </c>
      <c r="B14" s="97">
        <v>10914.79</v>
      </c>
      <c r="C14" s="88"/>
      <c r="D14" s="88"/>
      <c r="E14" s="88">
        <v>40406.379999999997</v>
      </c>
      <c r="F14" s="88">
        <f t="shared" si="0"/>
        <v>370.19841884268953</v>
      </c>
      <c r="G14" s="88"/>
      <c r="H14" s="44"/>
      <c r="I14" s="5"/>
    </row>
    <row r="15" spans="1:9" ht="40.200000000000003" x14ac:dyDescent="0.3">
      <c r="A15" s="182" t="s">
        <v>231</v>
      </c>
      <c r="B15" s="173">
        <f>B16</f>
        <v>129000.32000000001</v>
      </c>
      <c r="C15" s="174">
        <v>126000</v>
      </c>
      <c r="D15" s="174">
        <v>164000</v>
      </c>
      <c r="E15" s="174">
        <f>E16</f>
        <v>164380.91</v>
      </c>
      <c r="F15" s="174">
        <f t="shared" si="0"/>
        <v>127.42674591814966</v>
      </c>
      <c r="G15" s="174">
        <f t="shared" ref="G15:G22" si="1">E15/D15*100</f>
        <v>100.23226219512196</v>
      </c>
      <c r="H15" s="44"/>
      <c r="I15" s="5"/>
    </row>
    <row r="16" spans="1:9" x14ac:dyDescent="0.3">
      <c r="A16" s="183" t="s">
        <v>147</v>
      </c>
      <c r="B16" s="178">
        <f>B17</f>
        <v>129000.32000000001</v>
      </c>
      <c r="C16" s="179"/>
      <c r="D16" s="179"/>
      <c r="E16" s="179">
        <f>E17</f>
        <v>164380.91</v>
      </c>
      <c r="F16" s="179">
        <f t="shared" si="0"/>
        <v>127.42674591814966</v>
      </c>
      <c r="G16" s="179"/>
      <c r="H16" s="44"/>
      <c r="I16" s="5"/>
    </row>
    <row r="17" spans="1:9" x14ac:dyDescent="0.3">
      <c r="A17" s="98" t="s">
        <v>148</v>
      </c>
      <c r="B17" s="97">
        <v>129000.32000000001</v>
      </c>
      <c r="C17" s="88"/>
      <c r="D17" s="88"/>
      <c r="E17" s="88">
        <v>164380.91</v>
      </c>
      <c r="F17" s="88">
        <f t="shared" si="0"/>
        <v>127.42674591814966</v>
      </c>
      <c r="G17" s="88"/>
      <c r="H17" s="44"/>
      <c r="I17" s="5"/>
    </row>
    <row r="18" spans="1:9" ht="40.200000000000003" x14ac:dyDescent="0.3">
      <c r="A18" s="182" t="s">
        <v>11</v>
      </c>
      <c r="B18" s="173">
        <f>B19</f>
        <v>14704.36</v>
      </c>
      <c r="C18" s="174">
        <v>20532</v>
      </c>
      <c r="D18" s="174">
        <v>21532</v>
      </c>
      <c r="E18" s="174">
        <f>E19</f>
        <v>20278.04</v>
      </c>
      <c r="F18" s="174">
        <f t="shared" si="0"/>
        <v>137.90494792020871</v>
      </c>
      <c r="G18" s="174">
        <f t="shared" si="1"/>
        <v>94.176295745866625</v>
      </c>
      <c r="H18" s="44"/>
      <c r="I18" s="5"/>
    </row>
    <row r="19" spans="1:9" ht="27" x14ac:dyDescent="0.3">
      <c r="A19" s="183" t="s">
        <v>149</v>
      </c>
      <c r="B19" s="178">
        <f>B20+B21</f>
        <v>14704.36</v>
      </c>
      <c r="C19" s="179"/>
      <c r="D19" s="179"/>
      <c r="E19" s="179">
        <f>E20+E21</f>
        <v>20278.04</v>
      </c>
      <c r="F19" s="179">
        <f t="shared" si="0"/>
        <v>137.90494792020871</v>
      </c>
      <c r="G19" s="179"/>
      <c r="H19" s="44"/>
      <c r="I19" s="5"/>
    </row>
    <row r="20" spans="1:9" x14ac:dyDescent="0.3">
      <c r="A20" s="98" t="s">
        <v>150</v>
      </c>
      <c r="B20" s="97">
        <v>0</v>
      </c>
      <c r="C20" s="88"/>
      <c r="D20" s="88"/>
      <c r="E20" s="88">
        <v>544</v>
      </c>
      <c r="F20" s="88"/>
      <c r="G20" s="88"/>
      <c r="H20" s="44"/>
      <c r="I20" s="5"/>
    </row>
    <row r="21" spans="1:9" x14ac:dyDescent="0.3">
      <c r="A21" s="98" t="s">
        <v>151</v>
      </c>
      <c r="B21" s="97">
        <v>14704.36</v>
      </c>
      <c r="C21" s="88"/>
      <c r="D21" s="88"/>
      <c r="E21" s="88">
        <v>19734.04</v>
      </c>
      <c r="F21" s="88">
        <f>E21/B21*100</f>
        <v>134.20536493937854</v>
      </c>
      <c r="G21" s="88"/>
      <c r="H21" s="44"/>
      <c r="I21" s="5"/>
    </row>
    <row r="22" spans="1:9" ht="27" x14ac:dyDescent="0.3">
      <c r="A22" s="182" t="s">
        <v>6</v>
      </c>
      <c r="B22" s="173">
        <f>B23</f>
        <v>152351.65</v>
      </c>
      <c r="C22" s="174">
        <v>202300</v>
      </c>
      <c r="D22" s="174">
        <v>201776.75</v>
      </c>
      <c r="E22" s="174">
        <f>E23</f>
        <v>201776.75</v>
      </c>
      <c r="F22" s="174">
        <f t="shared" ref="F22" si="2">E22/B22*100</f>
        <v>132.44146026642966</v>
      </c>
      <c r="G22" s="174">
        <f t="shared" si="1"/>
        <v>100</v>
      </c>
      <c r="H22" s="44"/>
      <c r="I22" s="5"/>
    </row>
    <row r="23" spans="1:9" ht="40.200000000000003" x14ac:dyDescent="0.3">
      <c r="A23" s="183" t="s">
        <v>152</v>
      </c>
      <c r="B23" s="178">
        <f>B24+B25</f>
        <v>152351.65</v>
      </c>
      <c r="C23" s="179"/>
      <c r="D23" s="179"/>
      <c r="E23" s="179">
        <f>E24+E25</f>
        <v>201776.75</v>
      </c>
      <c r="F23" s="179">
        <f>E23/B23*100</f>
        <v>132.44146026642966</v>
      </c>
      <c r="G23" s="179"/>
      <c r="H23" s="44"/>
      <c r="I23" s="5"/>
    </row>
    <row r="24" spans="1:9" ht="27" x14ac:dyDescent="0.3">
      <c r="A24" s="98" t="s">
        <v>153</v>
      </c>
      <c r="B24" s="97">
        <v>148369.97</v>
      </c>
      <c r="C24" s="88"/>
      <c r="D24" s="88"/>
      <c r="E24" s="88">
        <v>172326.75</v>
      </c>
      <c r="F24" s="88">
        <f>E24/B24*100</f>
        <v>116.14665016108043</v>
      </c>
      <c r="G24" s="88"/>
      <c r="H24" s="44"/>
      <c r="I24" s="5"/>
    </row>
    <row r="25" spans="1:9" ht="40.200000000000003" x14ac:dyDescent="0.3">
      <c r="A25" s="98" t="s">
        <v>154</v>
      </c>
      <c r="B25" s="97">
        <v>3981.68</v>
      </c>
      <c r="C25" s="88"/>
      <c r="D25" s="88"/>
      <c r="E25" s="88">
        <v>29450</v>
      </c>
      <c r="F25" s="88">
        <f>E25/B25*100</f>
        <v>739.63753993289276</v>
      </c>
      <c r="G25" s="88"/>
      <c r="H25" s="44"/>
      <c r="I25" s="5"/>
    </row>
    <row r="26" spans="1:9" x14ac:dyDescent="0.3">
      <c r="A26" s="99" t="s">
        <v>76</v>
      </c>
      <c r="B26" s="94">
        <f>B27</f>
        <v>15.6</v>
      </c>
      <c r="C26" s="95">
        <f>C27</f>
        <v>240</v>
      </c>
      <c r="D26" s="95">
        <f t="shared" ref="D26" si="3">D27</f>
        <v>240</v>
      </c>
      <c r="E26" s="95">
        <f>E27</f>
        <v>0</v>
      </c>
      <c r="F26" s="100"/>
      <c r="G26" s="95">
        <v>0</v>
      </c>
      <c r="H26" s="44"/>
      <c r="I26" s="5"/>
    </row>
    <row r="27" spans="1:9" ht="27" x14ac:dyDescent="0.3">
      <c r="A27" s="182" t="s">
        <v>15</v>
      </c>
      <c r="B27" s="173">
        <f>B28</f>
        <v>15.6</v>
      </c>
      <c r="C27" s="174">
        <v>240</v>
      </c>
      <c r="D27" s="174">
        <v>240</v>
      </c>
      <c r="E27" s="174">
        <v>0</v>
      </c>
      <c r="F27" s="184"/>
      <c r="G27" s="174">
        <v>0</v>
      </c>
      <c r="H27" s="44"/>
      <c r="I27" s="5"/>
    </row>
    <row r="28" spans="1:9" x14ac:dyDescent="0.3">
      <c r="A28" s="183" t="s">
        <v>156</v>
      </c>
      <c r="B28" s="178">
        <f>B29</f>
        <v>15.6</v>
      </c>
      <c r="C28" s="179"/>
      <c r="D28" s="179"/>
      <c r="E28" s="179">
        <v>0</v>
      </c>
      <c r="F28" s="185"/>
      <c r="G28" s="179"/>
      <c r="H28" s="44"/>
      <c r="I28" s="5"/>
    </row>
    <row r="29" spans="1:9" x14ac:dyDescent="0.3">
      <c r="A29" s="98" t="s">
        <v>155</v>
      </c>
      <c r="B29" s="97">
        <v>15.6</v>
      </c>
      <c r="C29" s="88"/>
      <c r="D29" s="88"/>
      <c r="E29" s="88">
        <v>0</v>
      </c>
      <c r="F29" s="101"/>
      <c r="G29" s="88"/>
      <c r="H29" s="44"/>
      <c r="I29" s="5"/>
    </row>
    <row r="30" spans="1:9" x14ac:dyDescent="0.3">
      <c r="A30" s="190" t="s">
        <v>77</v>
      </c>
      <c r="B30" s="191">
        <f>B26+B10</f>
        <v>1824920.4300000002</v>
      </c>
      <c r="C30" s="84">
        <f>C26+C10</f>
        <v>1958672</v>
      </c>
      <c r="D30" s="192">
        <f>D26+D10</f>
        <v>2300231.4299999997</v>
      </c>
      <c r="E30" s="192">
        <f>E26+E10</f>
        <v>2224726.5</v>
      </c>
      <c r="F30" s="192">
        <f t="shared" ref="F30:F40" si="4">E30/B30*100</f>
        <v>121.90813711258632</v>
      </c>
      <c r="G30" s="192">
        <f>E30/D30*100</f>
        <v>96.71750724665128</v>
      </c>
      <c r="H30" s="44"/>
      <c r="I30" s="5"/>
    </row>
    <row r="31" spans="1:9" x14ac:dyDescent="0.3">
      <c r="A31" s="99" t="s">
        <v>78</v>
      </c>
      <c r="B31" s="94">
        <f>B32+B41+B74+B80+B83</f>
        <v>1710145.58</v>
      </c>
      <c r="C31" s="95">
        <f>C32+C41+C74+C80+C83</f>
        <v>1833732</v>
      </c>
      <c r="D31" s="95">
        <f>D32+D41+D74+D80+D83</f>
        <v>2254486.9000000004</v>
      </c>
      <c r="E31" s="95">
        <f>E32+E41+E74+E80+E83</f>
        <v>2134358.06</v>
      </c>
      <c r="F31" s="102">
        <f t="shared" si="4"/>
        <v>124.80563555296852</v>
      </c>
      <c r="G31" s="102">
        <f>E31/D31*100</f>
        <v>94.671566288542181</v>
      </c>
      <c r="H31" s="44"/>
      <c r="I31" s="5"/>
    </row>
    <row r="32" spans="1:9" x14ac:dyDescent="0.3">
      <c r="A32" s="182" t="s">
        <v>21</v>
      </c>
      <c r="B32" s="173">
        <f>B33+B36+B38</f>
        <v>1431345.27</v>
      </c>
      <c r="C32" s="174">
        <v>1488300</v>
      </c>
      <c r="D32" s="174">
        <v>1824388.77</v>
      </c>
      <c r="E32" s="174">
        <f>E33+E36+E38</f>
        <v>1752110.24</v>
      </c>
      <c r="F32" s="186">
        <f t="shared" si="4"/>
        <v>122.41003458236182</v>
      </c>
      <c r="G32" s="186">
        <f>E32/D32*100</f>
        <v>96.038205716427427</v>
      </c>
      <c r="H32" s="44"/>
      <c r="I32" s="5"/>
    </row>
    <row r="33" spans="1:9" x14ac:dyDescent="0.3">
      <c r="A33" s="183" t="s">
        <v>157</v>
      </c>
      <c r="B33" s="178">
        <f>B34+B35</f>
        <v>1180377.57</v>
      </c>
      <c r="C33" s="179"/>
      <c r="D33" s="179"/>
      <c r="E33" s="179">
        <f>E34+E35</f>
        <v>1439793.44</v>
      </c>
      <c r="F33" s="187">
        <f t="shared" si="4"/>
        <v>121.97736356511754</v>
      </c>
      <c r="G33" s="187"/>
      <c r="H33" s="44"/>
      <c r="I33" s="5"/>
    </row>
    <row r="34" spans="1:9" x14ac:dyDescent="0.3">
      <c r="A34" s="98" t="s">
        <v>158</v>
      </c>
      <c r="B34" s="97">
        <v>1113885.06</v>
      </c>
      <c r="C34" s="88"/>
      <c r="D34" s="88"/>
      <c r="E34" s="88">
        <v>1363589.23</v>
      </c>
      <c r="F34" s="103">
        <f t="shared" si="4"/>
        <v>122.41740902782195</v>
      </c>
      <c r="G34" s="103"/>
      <c r="H34" s="44"/>
      <c r="I34" s="5"/>
    </row>
    <row r="35" spans="1:9" x14ac:dyDescent="0.3">
      <c r="A35" s="98" t="s">
        <v>159</v>
      </c>
      <c r="B35" s="97">
        <v>66492.509999999995</v>
      </c>
      <c r="C35" s="88"/>
      <c r="D35" s="88"/>
      <c r="E35" s="88">
        <v>76204.210000000006</v>
      </c>
      <c r="F35" s="103">
        <f t="shared" si="4"/>
        <v>114.60570521401586</v>
      </c>
      <c r="G35" s="103"/>
      <c r="H35" s="44"/>
      <c r="I35" s="5"/>
    </row>
    <row r="36" spans="1:9" x14ac:dyDescent="0.3">
      <c r="A36" s="183" t="s">
        <v>160</v>
      </c>
      <c r="B36" s="178">
        <f>B37</f>
        <v>56267.47</v>
      </c>
      <c r="C36" s="179"/>
      <c r="D36" s="179"/>
      <c r="E36" s="179">
        <f>E37</f>
        <v>74696.73</v>
      </c>
      <c r="F36" s="187">
        <f t="shared" si="4"/>
        <v>132.75295654842841</v>
      </c>
      <c r="G36" s="187"/>
      <c r="H36" s="44"/>
      <c r="I36" s="5"/>
    </row>
    <row r="37" spans="1:9" x14ac:dyDescent="0.3">
      <c r="A37" s="98" t="s">
        <v>161</v>
      </c>
      <c r="B37" s="97">
        <v>56267.47</v>
      </c>
      <c r="C37" s="88"/>
      <c r="D37" s="88"/>
      <c r="E37" s="88">
        <v>74696.73</v>
      </c>
      <c r="F37" s="103">
        <f t="shared" si="4"/>
        <v>132.75295654842841</v>
      </c>
      <c r="G37" s="103"/>
      <c r="H37" s="44"/>
      <c r="I37" s="5"/>
    </row>
    <row r="38" spans="1:9" x14ac:dyDescent="0.3">
      <c r="A38" s="183" t="s">
        <v>162</v>
      </c>
      <c r="B38" s="178">
        <f>B39+B40</f>
        <v>194700.23</v>
      </c>
      <c r="C38" s="179"/>
      <c r="D38" s="179"/>
      <c r="E38" s="179">
        <f>E40+E39</f>
        <v>237620.07</v>
      </c>
      <c r="F38" s="187">
        <f t="shared" si="4"/>
        <v>122.04406230028593</v>
      </c>
      <c r="G38" s="187"/>
      <c r="H38" s="44"/>
      <c r="I38" s="5"/>
    </row>
    <row r="39" spans="1:9" ht="27" x14ac:dyDescent="0.3">
      <c r="A39" s="98" t="s">
        <v>163</v>
      </c>
      <c r="B39" s="97">
        <v>194585.38</v>
      </c>
      <c r="C39" s="88"/>
      <c r="D39" s="88"/>
      <c r="E39" s="88">
        <v>237488.42</v>
      </c>
      <c r="F39" s="103">
        <f t="shared" si="4"/>
        <v>122.04843961041678</v>
      </c>
      <c r="G39" s="103"/>
      <c r="H39" s="44"/>
      <c r="I39" s="5"/>
    </row>
    <row r="40" spans="1:9" ht="27" x14ac:dyDescent="0.3">
      <c r="A40" s="98" t="s">
        <v>164</v>
      </c>
      <c r="B40" s="97">
        <v>114.85</v>
      </c>
      <c r="C40" s="88"/>
      <c r="D40" s="88"/>
      <c r="E40" s="88">
        <v>131.65</v>
      </c>
      <c r="F40" s="103">
        <f t="shared" si="4"/>
        <v>114.62777535916413</v>
      </c>
      <c r="G40" s="103"/>
      <c r="H40" s="44"/>
      <c r="I40" s="5"/>
    </row>
    <row r="41" spans="1:9" x14ac:dyDescent="0.3">
      <c r="A41" s="182" t="s">
        <v>18</v>
      </c>
      <c r="B41" s="173">
        <v>275545.5</v>
      </c>
      <c r="C41" s="174">
        <v>337632</v>
      </c>
      <c r="D41" s="174">
        <v>416197.12</v>
      </c>
      <c r="E41" s="174">
        <v>370199.14</v>
      </c>
      <c r="F41" s="186">
        <f t="shared" ref="F41:F74" si="5">E41/B41*100</f>
        <v>134.35136483811203</v>
      </c>
      <c r="G41" s="186">
        <f t="shared" ref="G41:G80" si="6">E41/D41*100</f>
        <v>88.94803020261169</v>
      </c>
      <c r="H41" s="44"/>
      <c r="I41" s="5"/>
    </row>
    <row r="42" spans="1:9" x14ac:dyDescent="0.3">
      <c r="A42" s="183" t="s">
        <v>165</v>
      </c>
      <c r="B42" s="178">
        <f>SUM(B43:B46)</f>
        <v>74102.609999999986</v>
      </c>
      <c r="C42" s="179"/>
      <c r="D42" s="179"/>
      <c r="E42" s="179">
        <f>E43+E44+E45+E46</f>
        <v>110134.41999999998</v>
      </c>
      <c r="F42" s="187">
        <f>E42/B42*100</f>
        <v>148.62421175178582</v>
      </c>
      <c r="G42" s="187"/>
      <c r="H42" s="44"/>
      <c r="I42" s="5"/>
    </row>
    <row r="43" spans="1:9" x14ac:dyDescent="0.3">
      <c r="A43" s="98" t="s">
        <v>166</v>
      </c>
      <c r="B43" s="97">
        <v>14414.9</v>
      </c>
      <c r="C43" s="88"/>
      <c r="D43" s="88"/>
      <c r="E43" s="88">
        <v>31720.9</v>
      </c>
      <c r="F43" s="103">
        <f>E43/B43*100</f>
        <v>220.05633060236283</v>
      </c>
      <c r="G43" s="103"/>
      <c r="H43" s="44"/>
      <c r="I43" s="5"/>
    </row>
    <row r="44" spans="1:9" ht="27" x14ac:dyDescent="0.3">
      <c r="A44" s="98" t="s">
        <v>167</v>
      </c>
      <c r="B44" s="97">
        <v>56334.2</v>
      </c>
      <c r="C44" s="88"/>
      <c r="D44" s="88"/>
      <c r="E44" s="88">
        <v>76850</v>
      </c>
      <c r="F44" s="103">
        <f t="shared" ref="F44:F46" si="7">E44/B44*100</f>
        <v>136.41801960443215</v>
      </c>
      <c r="G44" s="103"/>
      <c r="H44" s="44"/>
      <c r="I44" s="5"/>
    </row>
    <row r="45" spans="1:9" x14ac:dyDescent="0.3">
      <c r="A45" s="98" t="s">
        <v>168</v>
      </c>
      <c r="B45" s="97">
        <v>3128.01</v>
      </c>
      <c r="C45" s="88"/>
      <c r="D45" s="88"/>
      <c r="E45" s="88">
        <v>1393.12</v>
      </c>
      <c r="F45" s="103">
        <f t="shared" si="7"/>
        <v>44.536942017448787</v>
      </c>
      <c r="G45" s="103"/>
      <c r="H45" s="44"/>
      <c r="I45" s="5"/>
    </row>
    <row r="46" spans="1:9" x14ac:dyDescent="0.3">
      <c r="A46" s="98" t="s">
        <v>169</v>
      </c>
      <c r="B46" s="97">
        <v>225.5</v>
      </c>
      <c r="C46" s="88"/>
      <c r="D46" s="88"/>
      <c r="E46" s="88">
        <v>170.4</v>
      </c>
      <c r="F46" s="103">
        <f t="shared" si="7"/>
        <v>75.565410199556553</v>
      </c>
      <c r="G46" s="103"/>
      <c r="H46" s="44"/>
      <c r="I46" s="5"/>
    </row>
    <row r="47" spans="1:9" x14ac:dyDescent="0.3">
      <c r="A47" s="183" t="s">
        <v>170</v>
      </c>
      <c r="B47" s="178">
        <f>SUM(B48:B53)</f>
        <v>33823.590000000004</v>
      </c>
      <c r="C47" s="179"/>
      <c r="D47" s="179"/>
      <c r="E47" s="179">
        <f>SUM(E48:E53)</f>
        <v>41060.620000000003</v>
      </c>
      <c r="F47" s="187">
        <f>E47/B47*100</f>
        <v>121.39639819427801</v>
      </c>
      <c r="G47" s="187"/>
      <c r="H47" s="44"/>
      <c r="I47" s="5"/>
    </row>
    <row r="48" spans="1:9" x14ac:dyDescent="0.3">
      <c r="A48" s="157" t="s">
        <v>171</v>
      </c>
      <c r="B48" s="97">
        <v>12931.09</v>
      </c>
      <c r="C48" s="88"/>
      <c r="D48" s="88"/>
      <c r="E48" s="88">
        <v>12981.07</v>
      </c>
      <c r="F48" s="103">
        <f>E48/B48*100</f>
        <v>100.38651034058226</v>
      </c>
      <c r="G48" s="103"/>
      <c r="H48" s="44"/>
      <c r="I48" s="5"/>
    </row>
    <row r="49" spans="1:9" x14ac:dyDescent="0.3">
      <c r="A49" s="98" t="s">
        <v>172</v>
      </c>
      <c r="B49" s="97">
        <v>1225.68</v>
      </c>
      <c r="C49" s="88"/>
      <c r="D49" s="88"/>
      <c r="E49" s="88">
        <v>2582.5</v>
      </c>
      <c r="F49" s="103">
        <f t="shared" ref="F49:F52" si="8">E49/B49*100</f>
        <v>210.69936688205729</v>
      </c>
      <c r="G49" s="103"/>
      <c r="H49" s="44"/>
      <c r="I49" s="5"/>
    </row>
    <row r="50" spans="1:9" x14ac:dyDescent="0.3">
      <c r="A50" s="98" t="s">
        <v>173</v>
      </c>
      <c r="B50" s="97">
        <v>16349.84</v>
      </c>
      <c r="C50" s="88"/>
      <c r="D50" s="88"/>
      <c r="E50" s="88">
        <v>19990.57</v>
      </c>
      <c r="F50" s="103">
        <f t="shared" si="8"/>
        <v>122.26767968371554</v>
      </c>
      <c r="G50" s="103"/>
      <c r="H50" s="44"/>
      <c r="I50" s="5"/>
    </row>
    <row r="51" spans="1:9" ht="27" x14ac:dyDescent="0.3">
      <c r="A51" s="98" t="s">
        <v>174</v>
      </c>
      <c r="B51" s="97">
        <v>1894.83</v>
      </c>
      <c r="C51" s="88"/>
      <c r="D51" s="88"/>
      <c r="E51" s="88">
        <v>3698.35</v>
      </c>
      <c r="F51" s="103">
        <f t="shared" si="8"/>
        <v>195.18109804045747</v>
      </c>
      <c r="G51" s="103"/>
      <c r="H51" s="44"/>
      <c r="I51" s="5"/>
    </row>
    <row r="52" spans="1:9" x14ac:dyDescent="0.3">
      <c r="A52" s="98" t="s">
        <v>175</v>
      </c>
      <c r="B52" s="97">
        <v>1422.15</v>
      </c>
      <c r="C52" s="88"/>
      <c r="D52" s="88"/>
      <c r="E52" s="88">
        <v>1542.8</v>
      </c>
      <c r="F52" s="103">
        <f t="shared" si="8"/>
        <v>108.48363393453573</v>
      </c>
      <c r="G52" s="103"/>
      <c r="H52" s="44"/>
      <c r="I52" s="5"/>
    </row>
    <row r="53" spans="1:9" x14ac:dyDescent="0.3">
      <c r="A53" s="98" t="s">
        <v>176</v>
      </c>
      <c r="B53" s="97">
        <v>0</v>
      </c>
      <c r="C53" s="88"/>
      <c r="D53" s="88"/>
      <c r="E53" s="88">
        <v>265.33</v>
      </c>
      <c r="F53" s="103"/>
      <c r="G53" s="103"/>
      <c r="H53" s="44"/>
      <c r="I53" s="5"/>
    </row>
    <row r="54" spans="1:9" x14ac:dyDescent="0.3">
      <c r="A54" s="183" t="s">
        <v>177</v>
      </c>
      <c r="B54" s="178">
        <f>SUM(B55:B63)</f>
        <v>141503.13999999998</v>
      </c>
      <c r="C54" s="179"/>
      <c r="D54" s="179"/>
      <c r="E54" s="179">
        <f>SUM(E55:E63)</f>
        <v>186282.99000000002</v>
      </c>
      <c r="F54" s="187">
        <f>E54/B54*100</f>
        <v>131.64583485567886</v>
      </c>
      <c r="G54" s="187"/>
      <c r="H54" s="44"/>
      <c r="I54" s="5"/>
    </row>
    <row r="55" spans="1:9" x14ac:dyDescent="0.3">
      <c r="A55" s="98" t="s">
        <v>178</v>
      </c>
      <c r="B55" s="97">
        <v>7846.76</v>
      </c>
      <c r="C55" s="88"/>
      <c r="D55" s="88"/>
      <c r="E55" s="88">
        <v>7439.2</v>
      </c>
      <c r="F55" s="103">
        <f>E55/B55*100</f>
        <v>94.806009104394676</v>
      </c>
      <c r="G55" s="103"/>
      <c r="H55" s="44"/>
      <c r="I55" s="5"/>
    </row>
    <row r="56" spans="1:9" x14ac:dyDescent="0.3">
      <c r="A56" s="98" t="s">
        <v>179</v>
      </c>
      <c r="B56" s="97">
        <v>9306.9500000000007</v>
      </c>
      <c r="C56" s="88"/>
      <c r="D56" s="88"/>
      <c r="E56" s="88">
        <v>67629.83</v>
      </c>
      <c r="F56" s="103">
        <f t="shared" ref="F56:F63" si="9">E56/B56*100</f>
        <v>726.65943192990176</v>
      </c>
      <c r="G56" s="103"/>
      <c r="H56" s="44"/>
      <c r="I56" s="5"/>
    </row>
    <row r="57" spans="1:9" x14ac:dyDescent="0.3">
      <c r="A57" s="98" t="s">
        <v>180</v>
      </c>
      <c r="B57" s="97">
        <v>428.03</v>
      </c>
      <c r="C57" s="88"/>
      <c r="D57" s="88"/>
      <c r="E57" s="88">
        <v>1036.83</v>
      </c>
      <c r="F57" s="103">
        <f t="shared" si="9"/>
        <v>242.23302104992638</v>
      </c>
      <c r="G57" s="103"/>
      <c r="H57" s="44"/>
      <c r="I57" s="5"/>
    </row>
    <row r="58" spans="1:9" x14ac:dyDescent="0.3">
      <c r="A58" s="98" t="s">
        <v>181</v>
      </c>
      <c r="B58" s="97">
        <v>2990.9</v>
      </c>
      <c r="C58" s="88"/>
      <c r="D58" s="88"/>
      <c r="E58" s="88">
        <v>3975.11</v>
      </c>
      <c r="F58" s="103">
        <f t="shared" si="9"/>
        <v>132.90681734594938</v>
      </c>
      <c r="G58" s="103"/>
      <c r="H58" s="44"/>
      <c r="I58" s="5"/>
    </row>
    <row r="59" spans="1:9" x14ac:dyDescent="0.3">
      <c r="A59" s="98" t="s">
        <v>182</v>
      </c>
      <c r="B59" s="97">
        <v>14426.81</v>
      </c>
      <c r="C59" s="88"/>
      <c r="D59" s="88"/>
      <c r="E59" s="88">
        <v>17903.63</v>
      </c>
      <c r="F59" s="103">
        <f t="shared" si="9"/>
        <v>124.09971435126685</v>
      </c>
      <c r="G59" s="103"/>
      <c r="H59" s="44"/>
      <c r="I59" s="5"/>
    </row>
    <row r="60" spans="1:9" x14ac:dyDescent="0.3">
      <c r="A60" s="98" t="s">
        <v>183</v>
      </c>
      <c r="B60" s="97">
        <v>11310.64</v>
      </c>
      <c r="C60" s="88"/>
      <c r="D60" s="88"/>
      <c r="E60" s="88">
        <v>67.739999999999995</v>
      </c>
      <c r="F60" s="103">
        <f t="shared" si="9"/>
        <v>0.59890510174490563</v>
      </c>
      <c r="G60" s="103"/>
      <c r="H60" s="44"/>
      <c r="I60" s="5"/>
    </row>
    <row r="61" spans="1:9" x14ac:dyDescent="0.3">
      <c r="A61" s="98" t="s">
        <v>184</v>
      </c>
      <c r="B61" s="97">
        <v>81296.06</v>
      </c>
      <c r="C61" s="88"/>
      <c r="D61" s="88"/>
      <c r="E61" s="88">
        <v>73797</v>
      </c>
      <c r="F61" s="103">
        <f t="shared" si="9"/>
        <v>90.775616924116619</v>
      </c>
      <c r="G61" s="103"/>
      <c r="H61" s="44"/>
      <c r="I61" s="5"/>
    </row>
    <row r="62" spans="1:9" x14ac:dyDescent="0.3">
      <c r="A62" s="98" t="s">
        <v>185</v>
      </c>
      <c r="B62" s="97">
        <v>1796.54</v>
      </c>
      <c r="C62" s="88"/>
      <c r="D62" s="88"/>
      <c r="E62" s="88">
        <v>2161.1</v>
      </c>
      <c r="F62" s="103">
        <f t="shared" si="9"/>
        <v>120.29233971968338</v>
      </c>
      <c r="G62" s="103"/>
      <c r="H62" s="44"/>
      <c r="I62" s="5"/>
    </row>
    <row r="63" spans="1:9" x14ac:dyDescent="0.3">
      <c r="A63" s="98" t="s">
        <v>186</v>
      </c>
      <c r="B63" s="97">
        <v>12100.45</v>
      </c>
      <c r="C63" s="88"/>
      <c r="D63" s="88"/>
      <c r="E63" s="88">
        <v>12272.55</v>
      </c>
      <c r="F63" s="103">
        <f t="shared" si="9"/>
        <v>101.42226115557685</v>
      </c>
      <c r="G63" s="103"/>
      <c r="H63" s="44"/>
      <c r="I63" s="5"/>
    </row>
    <row r="64" spans="1:9" x14ac:dyDescent="0.3">
      <c r="A64" s="183" t="s">
        <v>189</v>
      </c>
      <c r="B64" s="178">
        <f>SUM(B65:B69)</f>
        <v>22321.74</v>
      </c>
      <c r="C64" s="179"/>
      <c r="D64" s="179"/>
      <c r="E64" s="179">
        <f>SUM(E65:E69)</f>
        <v>20439.41</v>
      </c>
      <c r="F64" s="187">
        <f>E64/B64*100</f>
        <v>91.567279253319853</v>
      </c>
      <c r="G64" s="187"/>
      <c r="H64" s="44"/>
      <c r="I64" s="5"/>
    </row>
    <row r="65" spans="1:10" x14ac:dyDescent="0.3">
      <c r="A65" s="98" t="s">
        <v>190</v>
      </c>
      <c r="B65" s="97">
        <v>1728.3</v>
      </c>
      <c r="C65" s="88"/>
      <c r="D65" s="88"/>
      <c r="E65" s="88">
        <v>1013.68</v>
      </c>
      <c r="F65" s="103">
        <f>E65/B65*100</f>
        <v>58.65185442342186</v>
      </c>
      <c r="G65" s="103"/>
      <c r="H65" s="44"/>
      <c r="I65" s="5"/>
    </row>
    <row r="66" spans="1:10" x14ac:dyDescent="0.3">
      <c r="A66" s="98" t="s">
        <v>191</v>
      </c>
      <c r="B66" s="97">
        <v>10946.52</v>
      </c>
      <c r="C66" s="88"/>
      <c r="D66" s="88"/>
      <c r="E66" s="88">
        <v>9697.65</v>
      </c>
      <c r="F66" s="103">
        <f t="shared" ref="F66:F69" si="10">E66/B66*100</f>
        <v>88.591168700189641</v>
      </c>
      <c r="G66" s="103"/>
      <c r="H66" s="44"/>
      <c r="I66" s="5"/>
    </row>
    <row r="67" spans="1:10" x14ac:dyDescent="0.3">
      <c r="A67" s="98" t="s">
        <v>192</v>
      </c>
      <c r="B67" s="97">
        <v>670.25</v>
      </c>
      <c r="C67" s="88"/>
      <c r="D67" s="88"/>
      <c r="E67" s="88">
        <v>794.81</v>
      </c>
      <c r="F67" s="103">
        <f t="shared" si="10"/>
        <v>118.58411040656472</v>
      </c>
      <c r="G67" s="103"/>
      <c r="H67" s="44"/>
      <c r="I67" s="5"/>
    </row>
    <row r="68" spans="1:10" x14ac:dyDescent="0.3">
      <c r="A68" s="98" t="s">
        <v>193</v>
      </c>
      <c r="B68" s="97">
        <v>3944.7</v>
      </c>
      <c r="C68" s="88"/>
      <c r="D68" s="88"/>
      <c r="E68" s="88">
        <v>4809.04</v>
      </c>
      <c r="F68" s="103">
        <f t="shared" si="10"/>
        <v>121.91142545694223</v>
      </c>
      <c r="G68" s="103"/>
      <c r="H68" s="44"/>
      <c r="I68" s="5"/>
    </row>
    <row r="69" spans="1:10" x14ac:dyDescent="0.3">
      <c r="A69" s="98" t="s">
        <v>194</v>
      </c>
      <c r="B69" s="97">
        <v>5031.97</v>
      </c>
      <c r="C69" s="88"/>
      <c r="D69" s="88"/>
      <c r="E69" s="88">
        <v>4124.2299999999996</v>
      </c>
      <c r="F69" s="103">
        <f t="shared" si="10"/>
        <v>81.960544279874469</v>
      </c>
      <c r="G69" s="103"/>
      <c r="H69" s="44"/>
      <c r="I69" s="5"/>
    </row>
    <row r="70" spans="1:10" ht="27" x14ac:dyDescent="0.3">
      <c r="A70" s="183" t="s">
        <v>187</v>
      </c>
      <c r="B70" s="178">
        <f>B71</f>
        <v>3794.42</v>
      </c>
      <c r="C70" s="179"/>
      <c r="D70" s="179"/>
      <c r="E70" s="179">
        <f>E71</f>
        <v>12281.7</v>
      </c>
      <c r="F70" s="187">
        <f>E70/B70*100</f>
        <v>323.67792706131638</v>
      </c>
      <c r="G70" s="187"/>
      <c r="H70" s="44"/>
      <c r="I70" s="5"/>
    </row>
    <row r="71" spans="1:10" ht="27" x14ac:dyDescent="0.3">
      <c r="A71" s="98" t="s">
        <v>188</v>
      </c>
      <c r="B71" s="97">
        <v>3794.42</v>
      </c>
      <c r="C71" s="88"/>
      <c r="D71" s="88"/>
      <c r="E71" s="88">
        <v>12281.7</v>
      </c>
      <c r="F71" s="103">
        <f>E71/B71*100</f>
        <v>323.67792706131638</v>
      </c>
      <c r="G71" s="103"/>
      <c r="H71" s="44"/>
      <c r="I71" s="5"/>
    </row>
    <row r="72" spans="1:10" x14ac:dyDescent="0.3">
      <c r="A72" s="183" t="s">
        <v>189</v>
      </c>
      <c r="B72" s="178">
        <f>B73</f>
        <v>1728.3</v>
      </c>
      <c r="C72" s="179"/>
      <c r="D72" s="179"/>
      <c r="E72" s="179">
        <v>1013.68</v>
      </c>
      <c r="F72" s="187">
        <f>E72/B72*100</f>
        <v>58.65185442342186</v>
      </c>
      <c r="G72" s="187"/>
      <c r="H72" s="44"/>
      <c r="I72" s="5"/>
    </row>
    <row r="73" spans="1:10" x14ac:dyDescent="0.3">
      <c r="A73" s="98" t="s">
        <v>190</v>
      </c>
      <c r="B73" s="97">
        <v>1728.3</v>
      </c>
      <c r="C73" s="88"/>
      <c r="D73" s="88"/>
      <c r="E73" s="88">
        <v>1013.68</v>
      </c>
      <c r="F73" s="103">
        <f>E73/B73*100</f>
        <v>58.65185442342186</v>
      </c>
      <c r="G73" s="103"/>
      <c r="H73" s="44"/>
      <c r="I73" s="5"/>
    </row>
    <row r="74" spans="1:10" x14ac:dyDescent="0.3">
      <c r="A74" s="182" t="s">
        <v>19</v>
      </c>
      <c r="B74" s="173">
        <v>3254.81</v>
      </c>
      <c r="C74" s="174">
        <v>7800</v>
      </c>
      <c r="D74" s="174">
        <v>8050</v>
      </c>
      <c r="E74" s="174">
        <v>6197.67</v>
      </c>
      <c r="F74" s="186">
        <f t="shared" si="5"/>
        <v>190.41572319121548</v>
      </c>
      <c r="G74" s="186">
        <f t="shared" si="6"/>
        <v>76.989689440993786</v>
      </c>
      <c r="H74" s="44"/>
      <c r="I74" s="5"/>
      <c r="J74" s="44"/>
    </row>
    <row r="75" spans="1:10" x14ac:dyDescent="0.3">
      <c r="A75" s="183" t="s">
        <v>195</v>
      </c>
      <c r="B75" s="178">
        <v>0</v>
      </c>
      <c r="C75" s="179"/>
      <c r="D75" s="179"/>
      <c r="E75" s="179">
        <f>E76</f>
        <v>1459.83</v>
      </c>
      <c r="F75" s="187"/>
      <c r="G75" s="187"/>
      <c r="H75" s="44"/>
      <c r="I75" s="5"/>
      <c r="J75" s="44"/>
    </row>
    <row r="76" spans="1:10" x14ac:dyDescent="0.3">
      <c r="A76" s="98" t="s">
        <v>197</v>
      </c>
      <c r="B76" s="97">
        <v>0</v>
      </c>
      <c r="C76" s="88"/>
      <c r="D76" s="88"/>
      <c r="E76" s="88">
        <v>1459.83</v>
      </c>
      <c r="F76" s="103"/>
      <c r="G76" s="103"/>
      <c r="H76" s="44"/>
      <c r="I76" s="5"/>
      <c r="J76" s="44"/>
    </row>
    <row r="77" spans="1:10" x14ac:dyDescent="0.3">
      <c r="A77" s="183" t="s">
        <v>196</v>
      </c>
      <c r="B77" s="178">
        <v>3254.81</v>
      </c>
      <c r="C77" s="179"/>
      <c r="D77" s="179"/>
      <c r="E77" s="179">
        <v>4737.84</v>
      </c>
      <c r="F77" s="187">
        <f>E77/B77*100</f>
        <v>145.56425720702592</v>
      </c>
      <c r="G77" s="187"/>
      <c r="H77" s="44"/>
      <c r="I77" s="5"/>
      <c r="J77" s="44"/>
    </row>
    <row r="78" spans="1:10" ht="27" x14ac:dyDescent="0.3">
      <c r="A78" s="98" t="s">
        <v>198</v>
      </c>
      <c r="B78" s="97">
        <v>971.98</v>
      </c>
      <c r="C78" s="88"/>
      <c r="D78" s="88"/>
      <c r="E78" s="88">
        <v>1415.83</v>
      </c>
      <c r="F78" s="103">
        <f>E78/B78*100</f>
        <v>145.66451984608736</v>
      </c>
      <c r="G78" s="103"/>
      <c r="H78" s="44"/>
      <c r="I78" s="5"/>
      <c r="J78" s="44"/>
    </row>
    <row r="79" spans="1:10" x14ac:dyDescent="0.3">
      <c r="A79" s="98" t="s">
        <v>199</v>
      </c>
      <c r="B79" s="97">
        <v>2282.83</v>
      </c>
      <c r="C79" s="88"/>
      <c r="D79" s="88"/>
      <c r="E79" s="88">
        <v>3222.01</v>
      </c>
      <c r="F79" s="103">
        <f>E79/B79*100</f>
        <v>141.1410398496603</v>
      </c>
      <c r="G79" s="103"/>
      <c r="H79" s="44"/>
      <c r="I79" s="5"/>
    </row>
    <row r="80" spans="1:10" ht="27" x14ac:dyDescent="0.3">
      <c r="A80" s="182" t="s">
        <v>67</v>
      </c>
      <c r="B80" s="173">
        <v>0</v>
      </c>
      <c r="C80" s="174">
        <v>0</v>
      </c>
      <c r="D80" s="174">
        <v>5766.27</v>
      </c>
      <c r="E80" s="174">
        <f>E81</f>
        <v>5766.27</v>
      </c>
      <c r="F80" s="186"/>
      <c r="G80" s="186">
        <f t="shared" si="6"/>
        <v>100</v>
      </c>
      <c r="H80" s="44"/>
      <c r="I80" s="5"/>
    </row>
    <row r="81" spans="1:9" ht="27" x14ac:dyDescent="0.3">
      <c r="A81" s="183" t="s">
        <v>200</v>
      </c>
      <c r="B81" s="178">
        <f>B82</f>
        <v>0</v>
      </c>
      <c r="C81" s="179"/>
      <c r="D81" s="179"/>
      <c r="E81" s="179">
        <f>E82</f>
        <v>5766.27</v>
      </c>
      <c r="F81" s="187"/>
      <c r="G81" s="187"/>
      <c r="H81" s="44"/>
      <c r="I81" s="5"/>
    </row>
    <row r="82" spans="1:9" ht="27" x14ac:dyDescent="0.3">
      <c r="A82" s="98" t="s">
        <v>201</v>
      </c>
      <c r="B82" s="97">
        <v>0</v>
      </c>
      <c r="C82" s="88"/>
      <c r="D82" s="88"/>
      <c r="E82" s="88">
        <v>5766.27</v>
      </c>
      <c r="F82" s="103"/>
      <c r="G82" s="103"/>
      <c r="H82" s="44"/>
      <c r="I82" s="5"/>
    </row>
    <row r="83" spans="1:9" x14ac:dyDescent="0.3">
      <c r="A83" s="182" t="s">
        <v>71</v>
      </c>
      <c r="B83" s="173">
        <f>B84</f>
        <v>0</v>
      </c>
      <c r="C83" s="174">
        <v>0</v>
      </c>
      <c r="D83" s="174">
        <v>84.74</v>
      </c>
      <c r="E83" s="174">
        <f>E84</f>
        <v>84.74</v>
      </c>
      <c r="F83" s="174"/>
      <c r="G83" s="174">
        <f>E83/D83*100</f>
        <v>100</v>
      </c>
      <c r="H83" s="44"/>
      <c r="I83" s="5"/>
    </row>
    <row r="84" spans="1:9" x14ac:dyDescent="0.3">
      <c r="A84" s="183" t="s">
        <v>202</v>
      </c>
      <c r="B84" s="178">
        <f>B85</f>
        <v>0</v>
      </c>
      <c r="C84" s="179"/>
      <c r="D84" s="179"/>
      <c r="E84" s="179">
        <f>E85</f>
        <v>84.74</v>
      </c>
      <c r="F84" s="179"/>
      <c r="G84" s="179"/>
      <c r="H84" s="44"/>
      <c r="I84" s="5"/>
    </row>
    <row r="85" spans="1:9" x14ac:dyDescent="0.3">
      <c r="A85" s="98" t="s">
        <v>203</v>
      </c>
      <c r="B85" s="97">
        <v>0</v>
      </c>
      <c r="C85" s="88"/>
      <c r="D85" s="88"/>
      <c r="E85" s="88">
        <v>84.74</v>
      </c>
      <c r="F85" s="88"/>
      <c r="G85" s="88"/>
      <c r="H85" s="44"/>
      <c r="I85" s="5"/>
    </row>
    <row r="86" spans="1:9" x14ac:dyDescent="0.3">
      <c r="A86" s="99" t="s">
        <v>79</v>
      </c>
      <c r="B86" s="175">
        <f>B87+B90+B99</f>
        <v>32449.720000000005</v>
      </c>
      <c r="C86" s="176">
        <f>C87+C90+C99</f>
        <v>124940</v>
      </c>
      <c r="D86" s="106">
        <f>D87+D90+D99</f>
        <v>187432.02</v>
      </c>
      <c r="E86" s="176">
        <f>E87+E90+E99</f>
        <v>179679.74</v>
      </c>
      <c r="F86" s="176">
        <f>E86/B86*100</f>
        <v>553.7173818448972</v>
      </c>
      <c r="G86" s="176">
        <f>E86/D86*100</f>
        <v>95.863951100777768</v>
      </c>
      <c r="H86" s="44"/>
      <c r="I86" s="5"/>
    </row>
    <row r="87" spans="1:9" ht="27" x14ac:dyDescent="0.3">
      <c r="A87" s="182" t="s">
        <v>64</v>
      </c>
      <c r="B87" s="173">
        <f>B88</f>
        <v>0</v>
      </c>
      <c r="C87" s="174">
        <v>1000</v>
      </c>
      <c r="D87" s="186">
        <v>250</v>
      </c>
      <c r="E87" s="174">
        <f>E88</f>
        <v>250</v>
      </c>
      <c r="F87" s="174"/>
      <c r="G87" s="174">
        <f t="shared" ref="G87" si="11">E87/D87*100</f>
        <v>100</v>
      </c>
      <c r="H87" s="44"/>
      <c r="I87" s="5"/>
    </row>
    <row r="88" spans="1:9" x14ac:dyDescent="0.3">
      <c r="A88" s="183" t="s">
        <v>204</v>
      </c>
      <c r="B88" s="178">
        <f>B89</f>
        <v>0</v>
      </c>
      <c r="C88" s="179"/>
      <c r="D88" s="187"/>
      <c r="E88" s="179">
        <f>E89</f>
        <v>250</v>
      </c>
      <c r="F88" s="179"/>
      <c r="G88" s="179"/>
      <c r="H88" s="44"/>
      <c r="I88" s="5"/>
    </row>
    <row r="89" spans="1:9" x14ac:dyDescent="0.3">
      <c r="A89" s="98" t="s">
        <v>205</v>
      </c>
      <c r="B89" s="97">
        <v>0</v>
      </c>
      <c r="C89" s="88"/>
      <c r="D89" s="103"/>
      <c r="E89" s="88">
        <v>250</v>
      </c>
      <c r="F89" s="88"/>
      <c r="G89" s="88"/>
      <c r="H89" s="44"/>
      <c r="I89" s="5"/>
    </row>
    <row r="90" spans="1:9" ht="27" x14ac:dyDescent="0.3">
      <c r="A90" s="182" t="s">
        <v>20</v>
      </c>
      <c r="B90" s="173">
        <f>B91+B97</f>
        <v>31935.290000000005</v>
      </c>
      <c r="C90" s="174">
        <v>121240</v>
      </c>
      <c r="D90" s="186">
        <v>187182.02</v>
      </c>
      <c r="E90" s="174">
        <f>E91+E97</f>
        <v>179429.74</v>
      </c>
      <c r="F90" s="174">
        <f>E90/B90*100</f>
        <v>561.85411186183046</v>
      </c>
      <c r="G90" s="174">
        <f>E90/D90*100</f>
        <v>95.858427000627529</v>
      </c>
      <c r="H90" s="44"/>
      <c r="I90" s="5"/>
    </row>
    <row r="91" spans="1:9" x14ac:dyDescent="0.3">
      <c r="A91" s="183" t="s">
        <v>206</v>
      </c>
      <c r="B91" s="178">
        <f>SUM(B92:B96)</f>
        <v>29536.500000000004</v>
      </c>
      <c r="C91" s="179"/>
      <c r="D91" s="187"/>
      <c r="E91" s="179">
        <f>SUM(E92:E96)</f>
        <v>177049.41</v>
      </c>
      <c r="F91" s="179">
        <f>E91/B91*100</f>
        <v>599.42582905896086</v>
      </c>
      <c r="G91" s="179"/>
      <c r="H91" s="44"/>
      <c r="I91" s="5"/>
    </row>
    <row r="92" spans="1:9" x14ac:dyDescent="0.3">
      <c r="A92" s="98" t="s">
        <v>207</v>
      </c>
      <c r="B92" s="97">
        <v>4004.12</v>
      </c>
      <c r="C92" s="88"/>
      <c r="D92" s="103"/>
      <c r="E92" s="88">
        <v>4741.92</v>
      </c>
      <c r="F92" s="88">
        <f>E92/B92*100</f>
        <v>118.4260211981659</v>
      </c>
      <c r="G92" s="88"/>
      <c r="H92" s="44"/>
      <c r="I92" s="5"/>
    </row>
    <row r="93" spans="1:9" x14ac:dyDescent="0.3">
      <c r="A93" s="98" t="s">
        <v>208</v>
      </c>
      <c r="B93" s="97">
        <v>1663.58</v>
      </c>
      <c r="C93" s="88"/>
      <c r="D93" s="103"/>
      <c r="E93" s="88">
        <v>134.91</v>
      </c>
      <c r="F93" s="88">
        <f t="shared" ref="F93:F96" si="12">E93/B93*100</f>
        <v>8.1096190144146956</v>
      </c>
      <c r="G93" s="88"/>
      <c r="H93" s="44"/>
      <c r="I93" s="5"/>
    </row>
    <row r="94" spans="1:9" x14ac:dyDescent="0.3">
      <c r="A94" s="98" t="s">
        <v>209</v>
      </c>
      <c r="B94" s="97">
        <v>0</v>
      </c>
      <c r="C94" s="88"/>
      <c r="D94" s="103"/>
      <c r="E94" s="88">
        <v>118.8</v>
      </c>
      <c r="F94" s="88"/>
      <c r="G94" s="88"/>
      <c r="H94" s="44"/>
      <c r="I94" s="5"/>
    </row>
    <row r="95" spans="1:9" x14ac:dyDescent="0.3">
      <c r="A95" s="98" t="s">
        <v>210</v>
      </c>
      <c r="B95" s="97">
        <v>23507.81</v>
      </c>
      <c r="C95" s="88"/>
      <c r="D95" s="103"/>
      <c r="E95" s="88">
        <v>171155.49</v>
      </c>
      <c r="F95" s="88">
        <f t="shared" si="12"/>
        <v>728.07926387017744</v>
      </c>
      <c r="G95" s="88"/>
      <c r="H95" s="44"/>
      <c r="I95" s="5"/>
    </row>
    <row r="96" spans="1:9" ht="27" x14ac:dyDescent="0.3">
      <c r="A96" s="98" t="s">
        <v>211</v>
      </c>
      <c r="B96" s="97">
        <v>360.99</v>
      </c>
      <c r="C96" s="88"/>
      <c r="D96" s="103"/>
      <c r="E96" s="88">
        <v>898.29</v>
      </c>
      <c r="F96" s="88">
        <f t="shared" si="12"/>
        <v>248.84068810770378</v>
      </c>
      <c r="G96" s="88"/>
      <c r="H96" s="44"/>
      <c r="I96" s="5"/>
    </row>
    <row r="97" spans="1:9" ht="27" x14ac:dyDescent="0.3">
      <c r="A97" s="183" t="s">
        <v>212</v>
      </c>
      <c r="B97" s="178">
        <f>B98</f>
        <v>2398.79</v>
      </c>
      <c r="C97" s="179"/>
      <c r="D97" s="187"/>
      <c r="E97" s="179">
        <f>E98</f>
        <v>2380.33</v>
      </c>
      <c r="F97" s="179">
        <f>E97/B97*100</f>
        <v>99.230445349530385</v>
      </c>
      <c r="G97" s="179"/>
      <c r="H97" s="44"/>
      <c r="I97" s="5"/>
    </row>
    <row r="98" spans="1:9" x14ac:dyDescent="0.3">
      <c r="A98" s="98" t="s">
        <v>213</v>
      </c>
      <c r="B98" s="97">
        <v>2398.79</v>
      </c>
      <c r="C98" s="88"/>
      <c r="D98" s="103"/>
      <c r="E98" s="88">
        <v>2380.33</v>
      </c>
      <c r="F98" s="88">
        <f>E98/B98*100</f>
        <v>99.230445349530385</v>
      </c>
      <c r="G98" s="88"/>
      <c r="H98" s="44"/>
      <c r="I98" s="5"/>
    </row>
    <row r="99" spans="1:9" ht="27" x14ac:dyDescent="0.3">
      <c r="A99" s="182" t="s">
        <v>26</v>
      </c>
      <c r="B99" s="173">
        <f>B100</f>
        <v>514.42999999999995</v>
      </c>
      <c r="C99" s="174">
        <v>2700</v>
      </c>
      <c r="D99" s="174">
        <v>0</v>
      </c>
      <c r="E99" s="174">
        <v>0</v>
      </c>
      <c r="F99" s="174"/>
      <c r="G99" s="174"/>
      <c r="H99" s="44"/>
      <c r="I99" s="5"/>
    </row>
    <row r="100" spans="1:9" ht="27" x14ac:dyDescent="0.3">
      <c r="A100" s="183" t="s">
        <v>232</v>
      </c>
      <c r="B100" s="178">
        <f>B101</f>
        <v>514.42999999999995</v>
      </c>
      <c r="C100" s="179"/>
      <c r="D100" s="179"/>
      <c r="E100" s="179">
        <v>0</v>
      </c>
      <c r="F100" s="179"/>
      <c r="G100" s="179"/>
      <c r="H100" s="44"/>
      <c r="I100" s="5"/>
    </row>
    <row r="101" spans="1:9" ht="27" x14ac:dyDescent="0.3">
      <c r="A101" s="98" t="s">
        <v>215</v>
      </c>
      <c r="B101" s="97">
        <v>514.42999999999995</v>
      </c>
      <c r="C101" s="88"/>
      <c r="D101" s="88"/>
      <c r="E101" s="88">
        <v>0</v>
      </c>
      <c r="F101" s="88"/>
      <c r="G101" s="88"/>
      <c r="H101" s="44"/>
      <c r="I101" s="5"/>
    </row>
    <row r="102" spans="1:9" x14ac:dyDescent="0.3">
      <c r="A102" s="190" t="s">
        <v>80</v>
      </c>
      <c r="B102" s="191">
        <f>B31+B86</f>
        <v>1742595.3</v>
      </c>
      <c r="C102" s="191">
        <f>C86+C31</f>
        <v>1958672</v>
      </c>
      <c r="D102" s="191">
        <f>D31+D86</f>
        <v>2441918.9200000004</v>
      </c>
      <c r="E102" s="191">
        <f t="shared" ref="E102" si="13">E31+E86</f>
        <v>2314037.7999999998</v>
      </c>
      <c r="F102" s="192">
        <f>E102/B102*100</f>
        <v>132.79261111286135</v>
      </c>
      <c r="G102" s="192">
        <f>E102/D102*100</f>
        <v>94.763089021809094</v>
      </c>
      <c r="H102" s="44"/>
      <c r="I102" s="5"/>
    </row>
    <row r="103" spans="1:9" x14ac:dyDescent="0.3">
      <c r="A103" s="204" t="s">
        <v>87</v>
      </c>
      <c r="B103" s="205"/>
      <c r="C103" s="206"/>
      <c r="D103" s="206"/>
      <c r="E103" s="206"/>
      <c r="F103" s="206"/>
      <c r="G103" s="206"/>
      <c r="H103" s="44"/>
      <c r="I103" s="5"/>
    </row>
    <row r="104" spans="1:9" x14ac:dyDescent="0.3">
      <c r="A104" s="210" t="s">
        <v>88</v>
      </c>
      <c r="B104" s="193">
        <v>59362.36</v>
      </c>
      <c r="C104" s="102">
        <v>0</v>
      </c>
      <c r="D104" s="102">
        <v>141687.49</v>
      </c>
      <c r="E104" s="102">
        <v>141687.49</v>
      </c>
      <c r="F104" s="102">
        <f t="shared" ref="F104:F109" si="14">E104/B104*100</f>
        <v>238.68237381397907</v>
      </c>
      <c r="G104" s="102">
        <f>E104/D104*100</f>
        <v>100</v>
      </c>
      <c r="H104" s="44"/>
      <c r="I104" s="5"/>
    </row>
    <row r="105" spans="1:9" x14ac:dyDescent="0.3">
      <c r="A105" s="209" t="s">
        <v>220</v>
      </c>
      <c r="B105" s="173">
        <f>B106</f>
        <v>59326.36</v>
      </c>
      <c r="C105" s="174"/>
      <c r="D105" s="174">
        <v>141687.49</v>
      </c>
      <c r="E105" s="174">
        <f>E106</f>
        <v>141687.49</v>
      </c>
      <c r="F105" s="174">
        <f t="shared" si="14"/>
        <v>238.82720935516687</v>
      </c>
      <c r="G105" s="174"/>
      <c r="H105" s="44"/>
      <c r="I105" s="5"/>
    </row>
    <row r="106" spans="1:9" x14ac:dyDescent="0.3">
      <c r="A106" s="211" t="s">
        <v>221</v>
      </c>
      <c r="B106" s="178">
        <f>B107</f>
        <v>59326.36</v>
      </c>
      <c r="C106" s="179"/>
      <c r="D106" s="179">
        <v>141687.49</v>
      </c>
      <c r="E106" s="179">
        <f>E107</f>
        <v>141687.49</v>
      </c>
      <c r="F106" s="179">
        <f t="shared" si="14"/>
        <v>238.82720935516687</v>
      </c>
      <c r="G106" s="179"/>
      <c r="H106" s="44"/>
      <c r="I106" s="5"/>
    </row>
    <row r="107" spans="1:9" x14ac:dyDescent="0.3">
      <c r="A107" s="208" t="s">
        <v>222</v>
      </c>
      <c r="B107" s="97">
        <v>59326.36</v>
      </c>
      <c r="C107" s="88"/>
      <c r="D107" s="88">
        <v>141687.49</v>
      </c>
      <c r="E107" s="88">
        <v>141687.49</v>
      </c>
      <c r="F107" s="88">
        <f t="shared" si="14"/>
        <v>238.82720935516687</v>
      </c>
      <c r="G107" s="88"/>
      <c r="H107" s="44"/>
      <c r="I107" s="5"/>
    </row>
    <row r="108" spans="1:9" ht="27" x14ac:dyDescent="0.3">
      <c r="A108" s="202" t="s">
        <v>233</v>
      </c>
      <c r="B108" s="194">
        <f>B30+B104</f>
        <v>1884282.7900000003</v>
      </c>
      <c r="C108" s="195">
        <f>C30+C104</f>
        <v>1958672</v>
      </c>
      <c r="D108" s="195">
        <f>D30+D104</f>
        <v>2441918.92</v>
      </c>
      <c r="E108" s="195">
        <f>E30+E104</f>
        <v>2366413.9900000002</v>
      </c>
      <c r="F108" s="195">
        <f t="shared" si="14"/>
        <v>125.58698739693949</v>
      </c>
      <c r="G108" s="195">
        <f>E108/D108*100</f>
        <v>96.907967361995802</v>
      </c>
      <c r="H108" s="44"/>
      <c r="I108" s="5"/>
    </row>
    <row r="109" spans="1:9" x14ac:dyDescent="0.3">
      <c r="A109" s="203" t="s">
        <v>234</v>
      </c>
      <c r="B109" s="207">
        <f>B102</f>
        <v>1742595.3</v>
      </c>
      <c r="C109" s="207">
        <f>C102</f>
        <v>1958672</v>
      </c>
      <c r="D109" s="207">
        <f>D102</f>
        <v>2441918.9200000004</v>
      </c>
      <c r="E109" s="207">
        <f>E102</f>
        <v>2314037.7999999998</v>
      </c>
      <c r="F109" s="207">
        <f t="shared" si="14"/>
        <v>132.79261111286135</v>
      </c>
      <c r="G109" s="212">
        <f>E109/D109*100</f>
        <v>94.763089021809094</v>
      </c>
      <c r="I109" s="5"/>
    </row>
    <row r="110" spans="1:9" x14ac:dyDescent="0.3">
      <c r="B110" s="5"/>
      <c r="C110" s="5"/>
      <c r="D110" s="5"/>
      <c r="E110" s="5"/>
      <c r="I110" s="5"/>
    </row>
    <row r="111" spans="1:9" x14ac:dyDescent="0.3">
      <c r="I111" s="5"/>
    </row>
    <row r="112" spans="1:9" x14ac:dyDescent="0.3">
      <c r="I112" s="5"/>
    </row>
    <row r="113" spans="2:9" x14ac:dyDescent="0.3">
      <c r="B113" s="5"/>
      <c r="I113" s="5"/>
    </row>
    <row r="114" spans="2:9" x14ac:dyDescent="0.3">
      <c r="I114" s="5"/>
    </row>
  </sheetData>
  <mergeCells count="3">
    <mergeCell ref="A1:G1"/>
    <mergeCell ref="A2:G2"/>
    <mergeCell ref="A5:G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2"/>
  <sheetViews>
    <sheetView topLeftCell="A67" workbookViewId="0">
      <selection activeCell="H71" sqref="H71"/>
    </sheetView>
  </sheetViews>
  <sheetFormatPr defaultRowHeight="14.4" x14ac:dyDescent="0.3"/>
  <cols>
    <col min="1" max="1" width="7.88671875" customWidth="1"/>
    <col min="2" max="2" width="9.88671875" customWidth="1"/>
    <col min="3" max="3" width="10.44140625" customWidth="1"/>
    <col min="4" max="4" width="27.33203125" customWidth="1"/>
    <col min="5" max="5" width="14.33203125" customWidth="1"/>
    <col min="6" max="6" width="15.44140625" customWidth="1"/>
    <col min="7" max="7" width="14.44140625" customWidth="1"/>
    <col min="8" max="8" width="15.33203125" customWidth="1"/>
    <col min="9" max="9" width="11.88671875" customWidth="1"/>
    <col min="10" max="10" width="14.5546875" customWidth="1"/>
    <col min="12" max="12" width="9.44140625" bestFit="1" customWidth="1"/>
    <col min="15" max="15" width="18" customWidth="1"/>
  </cols>
  <sheetData>
    <row r="1" spans="1:15" x14ac:dyDescent="0.3">
      <c r="A1" s="296" t="s">
        <v>1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5" x14ac:dyDescent="0.3">
      <c r="A2" s="296" t="s">
        <v>102</v>
      </c>
      <c r="B2" s="296"/>
      <c r="C2" s="296"/>
      <c r="D2" s="296"/>
      <c r="E2" s="296"/>
      <c r="F2" s="296"/>
      <c r="G2" s="296"/>
      <c r="H2" s="296"/>
      <c r="I2" s="296"/>
      <c r="J2" s="296"/>
    </row>
    <row r="3" spans="1:15" x14ac:dyDescent="0.3">
      <c r="A3" s="296" t="s">
        <v>3</v>
      </c>
      <c r="B3" s="296"/>
      <c r="C3" s="296"/>
      <c r="D3" s="296"/>
      <c r="E3" s="296"/>
      <c r="F3" s="296"/>
      <c r="G3" s="296"/>
      <c r="H3" s="296"/>
      <c r="I3" s="296"/>
      <c r="J3" s="296"/>
    </row>
    <row r="4" spans="1:15" x14ac:dyDescent="0.3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5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5" ht="58.5" customHeight="1" x14ac:dyDescent="0.3">
      <c r="A6" s="133" t="s">
        <v>50</v>
      </c>
      <c r="B6" s="133" t="s">
        <v>51</v>
      </c>
      <c r="C6" s="133" t="s">
        <v>52</v>
      </c>
      <c r="D6" s="133" t="s">
        <v>4</v>
      </c>
      <c r="E6" s="133" t="s">
        <v>116</v>
      </c>
      <c r="F6" s="54" t="s">
        <v>117</v>
      </c>
      <c r="G6" s="92" t="s">
        <v>135</v>
      </c>
      <c r="H6" s="92" t="s">
        <v>140</v>
      </c>
      <c r="I6" s="92" t="s">
        <v>141</v>
      </c>
      <c r="J6" s="92" t="s">
        <v>142</v>
      </c>
    </row>
    <row r="7" spans="1:15" x14ac:dyDescent="0.3">
      <c r="A7" s="133">
        <v>1</v>
      </c>
      <c r="B7" s="133">
        <v>2</v>
      </c>
      <c r="C7" s="133">
        <v>3</v>
      </c>
      <c r="D7" s="133">
        <v>4</v>
      </c>
      <c r="E7" s="133">
        <v>5</v>
      </c>
      <c r="F7" s="54">
        <v>6</v>
      </c>
      <c r="G7" s="54">
        <v>7</v>
      </c>
      <c r="H7" s="54">
        <v>8</v>
      </c>
      <c r="I7" s="54">
        <v>9</v>
      </c>
      <c r="J7" s="54">
        <v>10</v>
      </c>
    </row>
    <row r="8" spans="1:15" x14ac:dyDescent="0.3">
      <c r="A8" s="118">
        <v>6</v>
      </c>
      <c r="B8" s="299" t="s">
        <v>3</v>
      </c>
      <c r="C8" s="299"/>
      <c r="D8" s="299"/>
      <c r="E8" s="119">
        <f>SUM(E9:E16)</f>
        <v>1824904.83</v>
      </c>
      <c r="F8" s="120">
        <f>SUM(F9:F16)</f>
        <v>1958432</v>
      </c>
      <c r="G8" s="120">
        <f>SUM(G9:G16)</f>
        <v>2299991.4300000002</v>
      </c>
      <c r="H8" s="120">
        <f>SUM(H9:H16)</f>
        <v>2224726.5</v>
      </c>
      <c r="I8" s="120">
        <f>H8/E8*100</f>
        <v>121.90917923100679</v>
      </c>
      <c r="J8" s="120">
        <f>H8/G8*100</f>
        <v>96.727599545881787</v>
      </c>
      <c r="L8" s="44"/>
    </row>
    <row r="9" spans="1:15" ht="47.25" customHeight="1" x14ac:dyDescent="0.3">
      <c r="A9" s="121"/>
      <c r="B9" s="19">
        <v>63</v>
      </c>
      <c r="C9" s="19">
        <v>503</v>
      </c>
      <c r="D9" s="20" t="s">
        <v>14</v>
      </c>
      <c r="E9" s="122">
        <v>47533.41</v>
      </c>
      <c r="F9" s="21">
        <v>72600</v>
      </c>
      <c r="G9" s="21">
        <v>68590.740000000005</v>
      </c>
      <c r="H9" s="21">
        <v>67290.070000000007</v>
      </c>
      <c r="I9" s="21">
        <f>H9/E9*100</f>
        <v>141.56373380323438</v>
      </c>
      <c r="J9" s="21">
        <f>H9/G9*100</f>
        <v>98.103723622168232</v>
      </c>
      <c r="L9" s="44"/>
      <c r="O9" s="5"/>
    </row>
    <row r="10" spans="1:15" ht="47.25" customHeight="1" x14ac:dyDescent="0.3">
      <c r="A10" s="121"/>
      <c r="B10" s="19"/>
      <c r="C10" s="64">
        <v>511</v>
      </c>
      <c r="D10" s="24" t="s">
        <v>72</v>
      </c>
      <c r="E10" s="122">
        <v>0</v>
      </c>
      <c r="F10" s="21">
        <v>0</v>
      </c>
      <c r="G10" s="21">
        <v>9115.6</v>
      </c>
      <c r="H10" s="21">
        <v>0</v>
      </c>
      <c r="I10" s="21"/>
      <c r="J10" s="21"/>
      <c r="L10" s="44"/>
      <c r="O10" s="5"/>
    </row>
    <row r="11" spans="1:15" ht="45.75" customHeight="1" x14ac:dyDescent="0.3">
      <c r="A11" s="121"/>
      <c r="B11" s="19"/>
      <c r="C11" s="19">
        <v>512</v>
      </c>
      <c r="D11" s="20" t="s">
        <v>14</v>
      </c>
      <c r="E11" s="122">
        <v>1481315.09</v>
      </c>
      <c r="F11" s="21">
        <v>1537000</v>
      </c>
      <c r="G11" s="21">
        <v>1834976.34</v>
      </c>
      <c r="H11" s="21">
        <v>1771000.73</v>
      </c>
      <c r="I11" s="21">
        <f t="shared" ref="I11:I16" si="0">H11/E11*100</f>
        <v>119.55597711490267</v>
      </c>
      <c r="J11" s="21">
        <f t="shared" ref="J11:J16" si="1">H11/G11*100</f>
        <v>96.513545782285121</v>
      </c>
      <c r="L11" s="44"/>
    </row>
    <row r="12" spans="1:15" ht="60" customHeight="1" x14ac:dyDescent="0.3">
      <c r="A12" s="121"/>
      <c r="B12" s="19">
        <v>65</v>
      </c>
      <c r="C12" s="19">
        <v>432</v>
      </c>
      <c r="D12" s="20" t="s">
        <v>231</v>
      </c>
      <c r="E12" s="122">
        <v>129000.32000000001</v>
      </c>
      <c r="F12" s="21">
        <v>126000</v>
      </c>
      <c r="G12" s="21">
        <v>164000</v>
      </c>
      <c r="H12" s="21">
        <v>164380.91</v>
      </c>
      <c r="I12" s="21">
        <f t="shared" si="0"/>
        <v>127.42674591814966</v>
      </c>
      <c r="J12" s="21">
        <f t="shared" si="1"/>
        <v>100.23226219512196</v>
      </c>
      <c r="L12" s="44"/>
    </row>
    <row r="13" spans="1:15" ht="76.5" customHeight="1" x14ac:dyDescent="0.3">
      <c r="A13" s="123"/>
      <c r="B13" s="22" t="s">
        <v>119</v>
      </c>
      <c r="C13" s="22" t="s">
        <v>22</v>
      </c>
      <c r="D13" s="20" t="s">
        <v>11</v>
      </c>
      <c r="E13" s="122">
        <v>14704.36</v>
      </c>
      <c r="F13" s="21">
        <v>19000</v>
      </c>
      <c r="G13" s="21">
        <v>20000</v>
      </c>
      <c r="H13" s="21">
        <v>20278.04</v>
      </c>
      <c r="I13" s="21">
        <f t="shared" si="0"/>
        <v>137.90494792020871</v>
      </c>
      <c r="J13" s="21">
        <f t="shared" si="1"/>
        <v>101.39020000000001</v>
      </c>
      <c r="L13" s="44"/>
      <c r="O13" s="5"/>
    </row>
    <row r="14" spans="1:15" ht="78" customHeight="1" x14ac:dyDescent="0.3">
      <c r="A14" s="121"/>
      <c r="B14" s="19"/>
      <c r="C14" s="19">
        <v>611</v>
      </c>
      <c r="D14" s="20" t="s">
        <v>11</v>
      </c>
      <c r="E14" s="122">
        <v>0</v>
      </c>
      <c r="F14" s="21">
        <v>1532</v>
      </c>
      <c r="G14" s="21">
        <v>1532</v>
      </c>
      <c r="H14" s="21">
        <v>0</v>
      </c>
      <c r="I14" s="21"/>
      <c r="J14" s="21"/>
      <c r="L14" s="44"/>
    </row>
    <row r="15" spans="1:15" ht="61.5" customHeight="1" x14ac:dyDescent="0.3">
      <c r="A15" s="124"/>
      <c r="B15" s="23" t="s">
        <v>13</v>
      </c>
      <c r="C15" s="23" t="s">
        <v>9</v>
      </c>
      <c r="D15" s="20" t="s">
        <v>6</v>
      </c>
      <c r="E15" s="122">
        <v>21899.26</v>
      </c>
      <c r="F15" s="21">
        <v>44200</v>
      </c>
      <c r="G15" s="21">
        <v>43815</v>
      </c>
      <c r="H15" s="21">
        <v>43815</v>
      </c>
      <c r="I15" s="21">
        <f t="shared" si="0"/>
        <v>200.07525368437106</v>
      </c>
      <c r="J15" s="21">
        <f t="shared" si="1"/>
        <v>100</v>
      </c>
      <c r="L15" s="44"/>
      <c r="O15" s="5"/>
    </row>
    <row r="16" spans="1:15" ht="41.4" x14ac:dyDescent="0.3">
      <c r="A16" s="124"/>
      <c r="B16" s="23" t="s">
        <v>13</v>
      </c>
      <c r="C16" s="23" t="s">
        <v>10</v>
      </c>
      <c r="D16" s="20" t="s">
        <v>6</v>
      </c>
      <c r="E16" s="122">
        <v>130452.39</v>
      </c>
      <c r="F16" s="21">
        <v>158100</v>
      </c>
      <c r="G16" s="21">
        <v>157961.75</v>
      </c>
      <c r="H16" s="21">
        <v>157961.75</v>
      </c>
      <c r="I16" s="21">
        <f t="shared" si="0"/>
        <v>121.08766270974414</v>
      </c>
      <c r="J16" s="21">
        <f t="shared" si="1"/>
        <v>100</v>
      </c>
      <c r="L16" s="44"/>
      <c r="O16" s="5"/>
    </row>
    <row r="17" spans="1:15" x14ac:dyDescent="0.3">
      <c r="A17" s="118">
        <v>7</v>
      </c>
      <c r="B17" s="299" t="s">
        <v>16</v>
      </c>
      <c r="C17" s="299"/>
      <c r="D17" s="299"/>
      <c r="E17" s="119">
        <f>E18</f>
        <v>15.6</v>
      </c>
      <c r="F17" s="18">
        <f>SUM(F18)</f>
        <v>240</v>
      </c>
      <c r="G17" s="18">
        <f>SUM(G18)</f>
        <v>240</v>
      </c>
      <c r="H17" s="18">
        <f>H18</f>
        <v>0</v>
      </c>
      <c r="I17" s="18"/>
      <c r="J17" s="18"/>
      <c r="L17" s="44"/>
    </row>
    <row r="18" spans="1:15" ht="42" x14ac:dyDescent="0.3">
      <c r="A18" s="125"/>
      <c r="B18" s="19">
        <v>72</v>
      </c>
      <c r="C18" s="19">
        <v>711</v>
      </c>
      <c r="D18" s="24" t="s">
        <v>15</v>
      </c>
      <c r="E18" s="122">
        <v>15.6</v>
      </c>
      <c r="F18" s="25">
        <v>240</v>
      </c>
      <c r="G18" s="25">
        <v>240</v>
      </c>
      <c r="H18" s="25">
        <v>0</v>
      </c>
      <c r="I18" s="25">
        <f>H18/E18*100</f>
        <v>0</v>
      </c>
      <c r="J18" s="25"/>
      <c r="L18" s="44"/>
    </row>
    <row r="19" spans="1:15" x14ac:dyDescent="0.3">
      <c r="A19" s="126">
        <v>8</v>
      </c>
      <c r="B19" s="301" t="s">
        <v>47</v>
      </c>
      <c r="C19" s="301"/>
      <c r="D19" s="301"/>
      <c r="E19" s="127">
        <v>0</v>
      </c>
      <c r="F19" s="26">
        <f>F20</f>
        <v>0</v>
      </c>
      <c r="G19" s="26">
        <f>G20</f>
        <v>60000</v>
      </c>
      <c r="H19" s="26">
        <f>H20</f>
        <v>60000</v>
      </c>
      <c r="I19" s="26"/>
      <c r="J19" s="26">
        <f>H19/G19*100</f>
        <v>100</v>
      </c>
      <c r="L19" s="44"/>
    </row>
    <row r="20" spans="1:15" x14ac:dyDescent="0.3">
      <c r="A20" s="128"/>
      <c r="B20" s="27" t="s">
        <v>120</v>
      </c>
      <c r="C20" s="60" t="s">
        <v>60</v>
      </c>
      <c r="D20" s="28" t="s">
        <v>55</v>
      </c>
      <c r="E20" s="129">
        <v>0</v>
      </c>
      <c r="F20" s="29">
        <v>0</v>
      </c>
      <c r="G20" s="29">
        <v>60000</v>
      </c>
      <c r="H20" s="29">
        <v>60000</v>
      </c>
      <c r="I20" s="29"/>
      <c r="J20" s="29">
        <f>H20/G20*100</f>
        <v>100</v>
      </c>
      <c r="L20" s="44"/>
    </row>
    <row r="21" spans="1:15" x14ac:dyDescent="0.3">
      <c r="A21" s="126">
        <v>9</v>
      </c>
      <c r="B21" s="301" t="s">
        <v>61</v>
      </c>
      <c r="C21" s="301"/>
      <c r="D21" s="301"/>
      <c r="E21" s="127">
        <f>SUM(E22:E29)</f>
        <v>59362.36</v>
      </c>
      <c r="F21" s="26">
        <f>SUM(F22:F29)</f>
        <v>0</v>
      </c>
      <c r="G21" s="26">
        <f>SUM(G22:G29)</f>
        <v>141687.49</v>
      </c>
      <c r="H21" s="26">
        <f>SUM(H22:H29)</f>
        <v>141687.49</v>
      </c>
      <c r="I21" s="26">
        <f>H21/E21*100</f>
        <v>238.68237381397907</v>
      </c>
      <c r="J21" s="26">
        <f>H21/G21*100</f>
        <v>100</v>
      </c>
      <c r="L21" s="44"/>
    </row>
    <row r="22" spans="1:15" x14ac:dyDescent="0.3">
      <c r="A22" s="130"/>
      <c r="B22" s="30">
        <v>92</v>
      </c>
      <c r="C22" s="30">
        <v>503</v>
      </c>
      <c r="D22" s="28" t="s">
        <v>62</v>
      </c>
      <c r="E22" s="129">
        <v>-13.54</v>
      </c>
      <c r="F22" s="29">
        <v>0</v>
      </c>
      <c r="G22" s="29">
        <v>10664.01</v>
      </c>
      <c r="H22" s="29">
        <v>10664.01</v>
      </c>
      <c r="I22" s="29">
        <f>H22/E22*100</f>
        <v>-78759.305760709016</v>
      </c>
      <c r="J22" s="29">
        <f>H22/G22*100</f>
        <v>100</v>
      </c>
      <c r="L22" s="44"/>
      <c r="M22" s="5"/>
    </row>
    <row r="23" spans="1:15" x14ac:dyDescent="0.3">
      <c r="A23" s="128"/>
      <c r="B23" s="30">
        <v>92</v>
      </c>
      <c r="C23" s="30">
        <v>511</v>
      </c>
      <c r="D23" s="28" t="s">
        <v>62</v>
      </c>
      <c r="E23" s="129">
        <v>23706.63</v>
      </c>
      <c r="F23" s="29">
        <v>0</v>
      </c>
      <c r="G23" s="29">
        <v>14277.99</v>
      </c>
      <c r="H23" s="29">
        <v>14277.99</v>
      </c>
      <c r="I23" s="29">
        <f t="shared" ref="I23:I29" si="2">H23/E23*100</f>
        <v>60.227834998057503</v>
      </c>
      <c r="J23" s="29">
        <f t="shared" ref="J23:J29" si="3">H23/G23*100</f>
        <v>100</v>
      </c>
      <c r="L23" s="44"/>
    </row>
    <row r="24" spans="1:15" x14ac:dyDescent="0.3">
      <c r="A24" s="128"/>
      <c r="B24" s="30">
        <v>92</v>
      </c>
      <c r="C24" s="30">
        <v>512</v>
      </c>
      <c r="D24" s="28" t="s">
        <v>62</v>
      </c>
      <c r="E24" s="129">
        <v>-26731.13</v>
      </c>
      <c r="F24" s="29">
        <v>0</v>
      </c>
      <c r="G24" s="29">
        <v>-5476.34</v>
      </c>
      <c r="H24" s="29">
        <v>-5476.34</v>
      </c>
      <c r="I24" s="29">
        <f t="shared" si="2"/>
        <v>20.486750840686497</v>
      </c>
      <c r="J24" s="29">
        <f t="shared" si="3"/>
        <v>100</v>
      </c>
      <c r="L24" s="44"/>
    </row>
    <row r="25" spans="1:15" x14ac:dyDescent="0.3">
      <c r="A25" s="130"/>
      <c r="B25" s="30">
        <v>92</v>
      </c>
      <c r="C25" s="30">
        <v>432</v>
      </c>
      <c r="D25" s="28" t="s">
        <v>62</v>
      </c>
      <c r="E25" s="129">
        <v>43315.56</v>
      </c>
      <c r="F25" s="29">
        <v>0</v>
      </c>
      <c r="G25" s="29">
        <v>104804.6</v>
      </c>
      <c r="H25" s="29">
        <v>104804.6</v>
      </c>
      <c r="I25" s="29">
        <f t="shared" si="2"/>
        <v>241.95600841822201</v>
      </c>
      <c r="J25" s="29">
        <f t="shared" si="3"/>
        <v>100</v>
      </c>
      <c r="L25" s="44"/>
    </row>
    <row r="26" spans="1:15" x14ac:dyDescent="0.3">
      <c r="A26" s="128"/>
      <c r="B26" s="27" t="s">
        <v>121</v>
      </c>
      <c r="C26" s="27" t="s">
        <v>22</v>
      </c>
      <c r="D26" s="28" t="s">
        <v>62</v>
      </c>
      <c r="E26" s="129">
        <v>11871.98</v>
      </c>
      <c r="F26" s="29">
        <v>0</v>
      </c>
      <c r="G26" s="29">
        <v>10188.77</v>
      </c>
      <c r="H26" s="29">
        <v>10188.77</v>
      </c>
      <c r="I26" s="29">
        <f t="shared" si="2"/>
        <v>85.821994309289607</v>
      </c>
      <c r="J26" s="29">
        <f t="shared" si="3"/>
        <v>100</v>
      </c>
      <c r="L26" s="44"/>
    </row>
    <row r="27" spans="1:15" x14ac:dyDescent="0.3">
      <c r="A27" s="128"/>
      <c r="B27" s="27" t="s">
        <v>121</v>
      </c>
      <c r="C27" s="27" t="s">
        <v>60</v>
      </c>
      <c r="D27" s="28" t="s">
        <v>62</v>
      </c>
      <c r="E27" s="129">
        <v>0</v>
      </c>
      <c r="F27" s="29">
        <v>0</v>
      </c>
      <c r="G27" s="29">
        <v>0</v>
      </c>
      <c r="H27" s="29">
        <v>0</v>
      </c>
      <c r="I27" s="29"/>
      <c r="J27" s="29"/>
      <c r="L27" s="44"/>
    </row>
    <row r="28" spans="1:15" x14ac:dyDescent="0.3">
      <c r="A28" s="130"/>
      <c r="B28" s="30">
        <v>92</v>
      </c>
      <c r="C28" s="30">
        <v>611</v>
      </c>
      <c r="D28" s="28" t="s">
        <v>62</v>
      </c>
      <c r="E28" s="129">
        <v>3268.44</v>
      </c>
      <c r="F28" s="29">
        <v>0</v>
      </c>
      <c r="G28" s="29">
        <v>3268.44</v>
      </c>
      <c r="H28" s="29">
        <v>3268.44</v>
      </c>
      <c r="I28" s="29">
        <f t="shared" si="2"/>
        <v>100</v>
      </c>
      <c r="J28" s="29">
        <f t="shared" si="3"/>
        <v>100</v>
      </c>
      <c r="L28" s="44"/>
    </row>
    <row r="29" spans="1:15" x14ac:dyDescent="0.3">
      <c r="A29" s="130"/>
      <c r="B29" s="30">
        <v>92</v>
      </c>
      <c r="C29" s="30">
        <v>711</v>
      </c>
      <c r="D29" s="28" t="s">
        <v>62</v>
      </c>
      <c r="E29" s="129">
        <v>3944.42</v>
      </c>
      <c r="F29" s="29">
        <v>0</v>
      </c>
      <c r="G29" s="29">
        <v>3960.02</v>
      </c>
      <c r="H29" s="29">
        <v>3960.02</v>
      </c>
      <c r="I29" s="29">
        <f t="shared" si="2"/>
        <v>100.39549540870394</v>
      </c>
      <c r="J29" s="29">
        <f t="shared" si="3"/>
        <v>100</v>
      </c>
      <c r="L29" s="44"/>
    </row>
    <row r="30" spans="1:15" x14ac:dyDescent="0.3">
      <c r="A30" s="300" t="s">
        <v>65</v>
      </c>
      <c r="B30" s="300"/>
      <c r="C30" s="300"/>
      <c r="D30" s="300"/>
      <c r="E30" s="131">
        <f>E8+E17+E19+E21</f>
        <v>1884282.7900000003</v>
      </c>
      <c r="F30" s="132">
        <f>F8+F17+F19+F21</f>
        <v>1958672</v>
      </c>
      <c r="G30" s="132">
        <f>G8+G17+G19+G21</f>
        <v>2501918.92</v>
      </c>
      <c r="H30" s="132">
        <f>H8+H17+H19+H21</f>
        <v>2426413.9900000002</v>
      </c>
      <c r="I30" s="132">
        <f>H30/E30*100</f>
        <v>128.77122281629499</v>
      </c>
      <c r="J30" s="132">
        <f>H30/G30*100</f>
        <v>96.982119228707873</v>
      </c>
      <c r="L30" s="44"/>
      <c r="O30" s="5"/>
    </row>
    <row r="31" spans="1:15" x14ac:dyDescent="0.3">
      <c r="A31" s="80"/>
      <c r="B31" s="80"/>
      <c r="C31" s="80"/>
      <c r="D31" s="80"/>
      <c r="E31" s="81"/>
      <c r="F31" s="82"/>
      <c r="G31" s="82"/>
      <c r="H31" s="82"/>
      <c r="I31" s="82"/>
      <c r="J31" s="82"/>
      <c r="L31" s="44"/>
      <c r="O31" s="5"/>
    </row>
    <row r="32" spans="1:15" x14ac:dyDescent="0.3">
      <c r="A32" s="80"/>
      <c r="B32" s="80"/>
      <c r="C32" s="80"/>
      <c r="D32" s="80"/>
      <c r="E32" s="81"/>
      <c r="F32" s="82"/>
      <c r="G32" s="82"/>
      <c r="H32" s="82"/>
      <c r="I32" s="82"/>
      <c r="J32" s="82"/>
      <c r="L32" s="44"/>
      <c r="O32" s="5"/>
    </row>
    <row r="33" spans="1:15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L33" s="44"/>
      <c r="O33" s="5"/>
    </row>
    <row r="34" spans="1:15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L34" s="44"/>
    </row>
    <row r="35" spans="1:15" x14ac:dyDescent="0.3">
      <c r="A35" s="297" t="s">
        <v>17</v>
      </c>
      <c r="B35" s="297"/>
      <c r="C35" s="297"/>
      <c r="D35" s="297"/>
      <c r="E35" s="297"/>
      <c r="F35" s="297"/>
      <c r="G35" s="297"/>
      <c r="H35" s="297"/>
      <c r="I35" s="297"/>
      <c r="J35" s="297"/>
      <c r="L35" s="44"/>
    </row>
    <row r="36" spans="1:15" x14ac:dyDescent="0.3">
      <c r="A36" s="31"/>
      <c r="B36" s="32"/>
      <c r="C36" s="32"/>
      <c r="D36" s="31"/>
      <c r="E36" s="31"/>
      <c r="F36" s="31"/>
      <c r="G36" s="31"/>
      <c r="H36" s="31"/>
      <c r="I36" s="31"/>
      <c r="J36" s="31"/>
      <c r="L36" s="44"/>
    </row>
    <row r="37" spans="1:15" ht="51.75" customHeight="1" x14ac:dyDescent="0.3">
      <c r="A37" s="146" t="s">
        <v>7</v>
      </c>
      <c r="B37" s="146" t="s">
        <v>8</v>
      </c>
      <c r="C37" s="146" t="s">
        <v>12</v>
      </c>
      <c r="D37" s="146" t="s">
        <v>4</v>
      </c>
      <c r="E37" s="146" t="s">
        <v>116</v>
      </c>
      <c r="F37" s="92" t="s">
        <v>58</v>
      </c>
      <c r="G37" s="92" t="s">
        <v>135</v>
      </c>
      <c r="H37" s="92" t="s">
        <v>140</v>
      </c>
      <c r="I37" s="92" t="s">
        <v>141</v>
      </c>
      <c r="J37" s="92" t="s">
        <v>142</v>
      </c>
      <c r="L37" s="44"/>
      <c r="O37" s="5"/>
    </row>
    <row r="38" spans="1:15" x14ac:dyDescent="0.3">
      <c r="A38" s="146">
        <v>1</v>
      </c>
      <c r="B38" s="146">
        <v>2</v>
      </c>
      <c r="C38" s="146">
        <v>3</v>
      </c>
      <c r="D38" s="146">
        <v>4</v>
      </c>
      <c r="E38" s="146">
        <v>5</v>
      </c>
      <c r="F38" s="92">
        <v>6</v>
      </c>
      <c r="G38" s="54">
        <v>7</v>
      </c>
      <c r="H38" s="54">
        <v>8</v>
      </c>
      <c r="I38" s="54">
        <v>9</v>
      </c>
      <c r="J38" s="54">
        <v>10</v>
      </c>
      <c r="L38" s="44"/>
      <c r="O38" s="5"/>
    </row>
    <row r="39" spans="1:15" x14ac:dyDescent="0.3">
      <c r="A39" s="302" t="s">
        <v>78</v>
      </c>
      <c r="B39" s="302"/>
      <c r="C39" s="302"/>
      <c r="D39" s="139"/>
      <c r="E39" s="18">
        <f>SUM(E40:E55)</f>
        <v>1710145.5800000003</v>
      </c>
      <c r="F39" s="18">
        <f>SUM(F40:F55)</f>
        <v>1833732</v>
      </c>
      <c r="G39" s="18">
        <f>SUM(G40:G55)</f>
        <v>2254486.9000000004</v>
      </c>
      <c r="H39" s="18">
        <f>SUM(H40:H55)</f>
        <v>2134358.0600000005</v>
      </c>
      <c r="I39" s="18">
        <f>H39/E39*100</f>
        <v>124.80563555296855</v>
      </c>
      <c r="J39" s="18">
        <f>H39/G39*100</f>
        <v>94.671566288542209</v>
      </c>
      <c r="L39" s="44"/>
      <c r="O39" s="5"/>
    </row>
    <row r="40" spans="1:15" x14ac:dyDescent="0.3">
      <c r="A40" s="140"/>
      <c r="B40" s="45" t="s">
        <v>22</v>
      </c>
      <c r="C40" s="45" t="s">
        <v>124</v>
      </c>
      <c r="D40" s="51" t="s">
        <v>21</v>
      </c>
      <c r="E40" s="25">
        <v>8353.94</v>
      </c>
      <c r="F40" s="25">
        <v>6000</v>
      </c>
      <c r="G40" s="25">
        <v>17638.77</v>
      </c>
      <c r="H40" s="25">
        <v>14972.06</v>
      </c>
      <c r="I40" s="25">
        <f>H40/E40*100</f>
        <v>179.22154097348076</v>
      </c>
      <c r="J40" s="25">
        <f>H40/G40*100</f>
        <v>84.881542193701705</v>
      </c>
      <c r="L40" s="44"/>
      <c r="O40" s="5"/>
    </row>
    <row r="41" spans="1:15" x14ac:dyDescent="0.3">
      <c r="A41" s="140"/>
      <c r="B41" s="45" t="s">
        <v>23</v>
      </c>
      <c r="C41" s="45" t="s">
        <v>124</v>
      </c>
      <c r="D41" s="51" t="s">
        <v>21</v>
      </c>
      <c r="E41" s="25">
        <v>6273.17</v>
      </c>
      <c r="F41" s="25">
        <v>14800</v>
      </c>
      <c r="G41" s="25">
        <v>7800</v>
      </c>
      <c r="H41" s="25">
        <v>419.62</v>
      </c>
      <c r="I41" s="25">
        <f t="shared" ref="I41:I53" si="4">H41/E41*100</f>
        <v>6.6891220866005545</v>
      </c>
      <c r="J41" s="25">
        <f t="shared" ref="J41:J55" si="5">H41/G41*100</f>
        <v>5.3797435897435903</v>
      </c>
      <c r="K41" s="47"/>
      <c r="L41" s="44"/>
      <c r="O41" s="5"/>
    </row>
    <row r="42" spans="1:15" x14ac:dyDescent="0.3">
      <c r="A42" s="140"/>
      <c r="B42" s="45" t="s">
        <v>25</v>
      </c>
      <c r="C42" s="45" t="s">
        <v>124</v>
      </c>
      <c r="D42" s="51" t="s">
        <v>21</v>
      </c>
      <c r="E42" s="25">
        <v>1416718.16</v>
      </c>
      <c r="F42" s="148">
        <v>1467500</v>
      </c>
      <c r="G42" s="25">
        <v>1798950</v>
      </c>
      <c r="H42" s="25">
        <v>1736718.56</v>
      </c>
      <c r="I42" s="25">
        <f t="shared" si="4"/>
        <v>122.58744251573653</v>
      </c>
      <c r="J42" s="25">
        <f t="shared" si="5"/>
        <v>96.540679841018374</v>
      </c>
      <c r="K42" s="47"/>
      <c r="L42" s="44"/>
      <c r="O42" s="5"/>
    </row>
    <row r="43" spans="1:15" x14ac:dyDescent="0.3">
      <c r="A43" s="141"/>
      <c r="B43" s="45" t="s">
        <v>9</v>
      </c>
      <c r="C43" s="45" t="s">
        <v>125</v>
      </c>
      <c r="D43" s="51" t="s">
        <v>18</v>
      </c>
      <c r="E43" s="25">
        <v>17917.580000000002</v>
      </c>
      <c r="F43" s="148">
        <v>15000</v>
      </c>
      <c r="G43" s="25">
        <v>14365</v>
      </c>
      <c r="H43" s="25">
        <v>14365</v>
      </c>
      <c r="I43" s="25">
        <f t="shared" si="4"/>
        <v>80.1726572450074</v>
      </c>
      <c r="J43" s="25">
        <f t="shared" si="5"/>
        <v>100</v>
      </c>
      <c r="K43" s="47"/>
      <c r="L43" s="44"/>
      <c r="O43" s="5"/>
    </row>
    <row r="44" spans="1:15" x14ac:dyDescent="0.3">
      <c r="A44" s="141"/>
      <c r="B44" s="45" t="s">
        <v>10</v>
      </c>
      <c r="C44" s="45" t="s">
        <v>125</v>
      </c>
      <c r="D44" s="51" t="s">
        <v>18</v>
      </c>
      <c r="E44" s="25">
        <v>129642.78</v>
      </c>
      <c r="F44" s="148">
        <v>157100</v>
      </c>
      <c r="G44" s="25">
        <v>156961.75</v>
      </c>
      <c r="H44" s="25">
        <v>156961.75</v>
      </c>
      <c r="I44" s="25">
        <f t="shared" si="4"/>
        <v>121.07249628556254</v>
      </c>
      <c r="J44" s="25">
        <f t="shared" si="5"/>
        <v>100</v>
      </c>
      <c r="L44" s="44"/>
    </row>
    <row r="45" spans="1:15" x14ac:dyDescent="0.3">
      <c r="A45" s="141"/>
      <c r="B45" s="45" t="s">
        <v>22</v>
      </c>
      <c r="C45" s="45" t="s">
        <v>125</v>
      </c>
      <c r="D45" s="51" t="s">
        <v>18</v>
      </c>
      <c r="E45" s="25">
        <v>8033.63</v>
      </c>
      <c r="F45" s="148">
        <v>11000</v>
      </c>
      <c r="G45" s="25">
        <v>11400</v>
      </c>
      <c r="H45" s="25">
        <v>11400</v>
      </c>
      <c r="I45" s="25">
        <f t="shared" si="4"/>
        <v>141.90347327422347</v>
      </c>
      <c r="J45" s="25">
        <f t="shared" si="5"/>
        <v>100</v>
      </c>
      <c r="L45" s="44"/>
    </row>
    <row r="46" spans="1:15" x14ac:dyDescent="0.3">
      <c r="A46" s="141"/>
      <c r="B46" s="45" t="s">
        <v>23</v>
      </c>
      <c r="C46" s="45" t="s">
        <v>125</v>
      </c>
      <c r="D46" s="51" t="s">
        <v>18</v>
      </c>
      <c r="E46" s="25">
        <v>43522.49</v>
      </c>
      <c r="F46" s="148">
        <v>55600</v>
      </c>
      <c r="G46" s="25">
        <v>152054.6</v>
      </c>
      <c r="H46" s="25">
        <v>111391.62</v>
      </c>
      <c r="I46" s="25">
        <f t="shared" si="4"/>
        <v>255.94036554434271</v>
      </c>
      <c r="J46" s="25">
        <f t="shared" si="5"/>
        <v>73.257645608879969</v>
      </c>
      <c r="L46" s="44"/>
    </row>
    <row r="47" spans="1:15" x14ac:dyDescent="0.3">
      <c r="A47" s="141"/>
      <c r="B47" s="45" t="s">
        <v>24</v>
      </c>
      <c r="C47" s="45" t="s">
        <v>125</v>
      </c>
      <c r="D47" s="51" t="s">
        <v>18</v>
      </c>
      <c r="E47" s="25">
        <v>25941.07</v>
      </c>
      <c r="F47" s="148">
        <v>33200</v>
      </c>
      <c r="G47" s="25">
        <v>27603.74</v>
      </c>
      <c r="H47" s="25">
        <v>26803.43</v>
      </c>
      <c r="I47" s="25">
        <f t="shared" si="4"/>
        <v>103.32430389340146</v>
      </c>
      <c r="J47" s="25">
        <f t="shared" si="5"/>
        <v>97.100718960546644</v>
      </c>
      <c r="L47" s="44"/>
    </row>
    <row r="48" spans="1:15" x14ac:dyDescent="0.3">
      <c r="A48" s="141"/>
      <c r="B48" s="45" t="s">
        <v>63</v>
      </c>
      <c r="C48" s="45" t="s">
        <v>125</v>
      </c>
      <c r="D48" s="51" t="s">
        <v>18</v>
      </c>
      <c r="E48" s="25">
        <v>9428.64</v>
      </c>
      <c r="F48" s="148">
        <v>0</v>
      </c>
      <c r="G48" s="25">
        <v>23393.59</v>
      </c>
      <c r="H48" s="25">
        <v>20524.77</v>
      </c>
      <c r="I48" s="25">
        <f t="shared" si="4"/>
        <v>217.68537137911727</v>
      </c>
      <c r="J48" s="25">
        <f t="shared" si="5"/>
        <v>87.736726171570936</v>
      </c>
      <c r="L48" s="44"/>
    </row>
    <row r="49" spans="1:15" x14ac:dyDescent="0.3">
      <c r="A49" s="141"/>
      <c r="B49" s="45" t="s">
        <v>25</v>
      </c>
      <c r="C49" s="45" t="s">
        <v>125</v>
      </c>
      <c r="D49" s="51" t="s">
        <v>18</v>
      </c>
      <c r="E49" s="25">
        <v>41059.31</v>
      </c>
      <c r="F49" s="148">
        <v>64700</v>
      </c>
      <c r="G49" s="25">
        <v>27150</v>
      </c>
      <c r="H49" s="25">
        <v>25484.13</v>
      </c>
      <c r="I49" s="25">
        <f t="shared" si="4"/>
        <v>62.066629955544805</v>
      </c>
      <c r="J49" s="25">
        <f t="shared" si="5"/>
        <v>93.864198895027627</v>
      </c>
      <c r="L49" s="44"/>
    </row>
    <row r="50" spans="1:15" x14ac:dyDescent="0.3">
      <c r="A50" s="141"/>
      <c r="B50" s="45" t="s">
        <v>27</v>
      </c>
      <c r="C50" s="45" t="s">
        <v>125</v>
      </c>
      <c r="D50" s="51" t="s">
        <v>18</v>
      </c>
      <c r="E50" s="25">
        <v>0</v>
      </c>
      <c r="F50" s="148">
        <v>1032</v>
      </c>
      <c r="G50" s="25">
        <v>3268.44</v>
      </c>
      <c r="H50" s="25">
        <v>3268.44</v>
      </c>
      <c r="I50" s="25"/>
      <c r="J50" s="25">
        <f t="shared" si="5"/>
        <v>100</v>
      </c>
      <c r="L50" s="44"/>
    </row>
    <row r="51" spans="1:15" x14ac:dyDescent="0.3">
      <c r="A51" s="141"/>
      <c r="B51" s="45" t="s">
        <v>10</v>
      </c>
      <c r="C51" s="45" t="s">
        <v>126</v>
      </c>
      <c r="D51" s="51" t="s">
        <v>19</v>
      </c>
      <c r="E51" s="25">
        <v>809.61</v>
      </c>
      <c r="F51" s="148">
        <v>1000</v>
      </c>
      <c r="G51" s="25">
        <v>1000</v>
      </c>
      <c r="H51" s="25">
        <v>1000</v>
      </c>
      <c r="I51" s="25">
        <f t="shared" si="4"/>
        <v>123.51626091574957</v>
      </c>
      <c r="J51" s="25">
        <f t="shared" si="5"/>
        <v>100</v>
      </c>
      <c r="L51" s="44"/>
    </row>
    <row r="52" spans="1:15" x14ac:dyDescent="0.3">
      <c r="A52" s="141"/>
      <c r="B52" s="45" t="s">
        <v>23</v>
      </c>
      <c r="C52" s="45" t="s">
        <v>126</v>
      </c>
      <c r="D52" s="51" t="s">
        <v>19</v>
      </c>
      <c r="E52" s="25">
        <v>162.37</v>
      </c>
      <c r="F52" s="148">
        <v>2000</v>
      </c>
      <c r="G52" s="25">
        <v>3650</v>
      </c>
      <c r="H52" s="25">
        <v>1875.97</v>
      </c>
      <c r="I52" s="25">
        <f t="shared" si="4"/>
        <v>1155.3673708197327</v>
      </c>
      <c r="J52" s="25">
        <f t="shared" si="5"/>
        <v>51.396438356164388</v>
      </c>
      <c r="L52" s="44"/>
    </row>
    <row r="53" spans="1:15" x14ac:dyDescent="0.3">
      <c r="A53" s="141"/>
      <c r="B53" s="45" t="s">
        <v>25</v>
      </c>
      <c r="C53" s="45" t="s">
        <v>126</v>
      </c>
      <c r="D53" s="51" t="s">
        <v>19</v>
      </c>
      <c r="E53" s="25">
        <v>2282.83</v>
      </c>
      <c r="F53" s="148">
        <v>4800</v>
      </c>
      <c r="G53" s="25">
        <v>3400</v>
      </c>
      <c r="H53" s="25">
        <v>3321.7</v>
      </c>
      <c r="I53" s="25">
        <f t="shared" si="4"/>
        <v>145.50798789222151</v>
      </c>
      <c r="J53" s="25">
        <f t="shared" si="5"/>
        <v>97.697058823529403</v>
      </c>
      <c r="L53" s="44"/>
    </row>
    <row r="54" spans="1:15" ht="42" x14ac:dyDescent="0.3">
      <c r="A54" s="141"/>
      <c r="B54" s="46">
        <v>503</v>
      </c>
      <c r="C54" s="45" t="s">
        <v>127</v>
      </c>
      <c r="D54" s="51" t="s">
        <v>67</v>
      </c>
      <c r="E54" s="25">
        <v>0</v>
      </c>
      <c r="F54" s="148">
        <v>0</v>
      </c>
      <c r="G54" s="25">
        <v>5766.27</v>
      </c>
      <c r="H54" s="25">
        <v>5766.27</v>
      </c>
      <c r="I54" s="25"/>
      <c r="J54" s="25">
        <f t="shared" si="5"/>
        <v>100</v>
      </c>
      <c r="L54" s="44"/>
    </row>
    <row r="55" spans="1:15" x14ac:dyDescent="0.3">
      <c r="A55" s="141"/>
      <c r="B55" s="46">
        <v>503</v>
      </c>
      <c r="C55" s="45" t="s">
        <v>128</v>
      </c>
      <c r="D55" s="51" t="s">
        <v>70</v>
      </c>
      <c r="E55" s="25">
        <v>0</v>
      </c>
      <c r="F55" s="148">
        <v>0</v>
      </c>
      <c r="G55" s="25">
        <v>84.74</v>
      </c>
      <c r="H55" s="25">
        <v>84.74</v>
      </c>
      <c r="I55" s="25"/>
      <c r="J55" s="25">
        <f t="shared" si="5"/>
        <v>100</v>
      </c>
      <c r="L55" s="44"/>
    </row>
    <row r="56" spans="1:15" ht="32.25" customHeight="1" x14ac:dyDescent="0.3">
      <c r="A56" s="303" t="s">
        <v>79</v>
      </c>
      <c r="B56" s="303"/>
      <c r="C56" s="303"/>
      <c r="D56" s="142"/>
      <c r="E56" s="18">
        <f>SUM(E57:E65)</f>
        <v>32449.72</v>
      </c>
      <c r="F56" s="18">
        <f>SUM(F57:F65)</f>
        <v>124940</v>
      </c>
      <c r="G56" s="18">
        <f>SUM(G57:G65)</f>
        <v>187432.02</v>
      </c>
      <c r="H56" s="18">
        <f>SUM(H57:H65)</f>
        <v>179679.74000000002</v>
      </c>
      <c r="I56" s="18">
        <f>H56/E56*100</f>
        <v>553.71738184489732</v>
      </c>
      <c r="J56" s="18">
        <f>H56/G56*100</f>
        <v>95.863951100777783</v>
      </c>
      <c r="L56" s="44"/>
    </row>
    <row r="57" spans="1:15" ht="42" x14ac:dyDescent="0.3">
      <c r="A57" s="143"/>
      <c r="B57" s="48">
        <v>432</v>
      </c>
      <c r="C57" s="48">
        <v>41</v>
      </c>
      <c r="D57" s="144" t="s">
        <v>64</v>
      </c>
      <c r="E57" s="29">
        <v>0</v>
      </c>
      <c r="F57" s="29">
        <v>1000</v>
      </c>
      <c r="G57" s="29">
        <v>0</v>
      </c>
      <c r="H57" s="29">
        <v>0</v>
      </c>
      <c r="I57" s="29"/>
      <c r="J57" s="29"/>
      <c r="L57" s="44"/>
      <c r="O57" s="5"/>
    </row>
    <row r="58" spans="1:15" ht="42" x14ac:dyDescent="0.3">
      <c r="A58" s="143"/>
      <c r="B58" s="147" t="s">
        <v>9</v>
      </c>
      <c r="C58" s="49" t="s">
        <v>129</v>
      </c>
      <c r="D58" s="51" t="s">
        <v>130</v>
      </c>
      <c r="E58" s="29">
        <v>0</v>
      </c>
      <c r="F58" s="29">
        <v>0</v>
      </c>
      <c r="G58" s="29">
        <v>250</v>
      </c>
      <c r="H58" s="29">
        <v>250</v>
      </c>
      <c r="I58" s="29"/>
      <c r="J58" s="29">
        <f t="shared" ref="J58:J64" si="6">H58/G58*100</f>
        <v>100</v>
      </c>
      <c r="L58" s="44"/>
    </row>
    <row r="59" spans="1:15" ht="42" x14ac:dyDescent="0.3">
      <c r="A59" s="46"/>
      <c r="B59" s="49" t="s">
        <v>9</v>
      </c>
      <c r="C59" s="49" t="s">
        <v>131</v>
      </c>
      <c r="D59" s="51" t="s">
        <v>20</v>
      </c>
      <c r="E59" s="25">
        <v>3981.68</v>
      </c>
      <c r="F59" s="148">
        <v>29200</v>
      </c>
      <c r="G59" s="25">
        <v>29200</v>
      </c>
      <c r="H59" s="29">
        <v>29200</v>
      </c>
      <c r="I59" s="29">
        <f t="shared" ref="I59:I62" si="7">H59/E59*100</f>
        <v>733.35878322718054</v>
      </c>
      <c r="J59" s="29">
        <f t="shared" si="6"/>
        <v>100</v>
      </c>
      <c r="L59" s="44"/>
      <c r="O59" s="5"/>
    </row>
    <row r="60" spans="1:15" ht="42" x14ac:dyDescent="0.3">
      <c r="A60" s="145"/>
      <c r="B60" s="49" t="s">
        <v>22</v>
      </c>
      <c r="C60" s="49" t="s">
        <v>131</v>
      </c>
      <c r="D60" s="51" t="s">
        <v>20</v>
      </c>
      <c r="E60" s="25">
        <v>0</v>
      </c>
      <c r="F60" s="148">
        <v>2000</v>
      </c>
      <c r="G60" s="25">
        <v>1150</v>
      </c>
      <c r="H60" s="29">
        <v>1142.95</v>
      </c>
      <c r="I60" s="29"/>
      <c r="J60" s="29">
        <f t="shared" si="6"/>
        <v>99.386956521739137</v>
      </c>
      <c r="K60" s="35"/>
      <c r="L60" s="44"/>
    </row>
    <row r="61" spans="1:15" ht="42" x14ac:dyDescent="0.3">
      <c r="A61" s="145"/>
      <c r="B61" s="50">
        <v>432</v>
      </c>
      <c r="C61" s="50">
        <v>42</v>
      </c>
      <c r="D61" s="51" t="s">
        <v>20</v>
      </c>
      <c r="E61" s="25">
        <v>17038.82</v>
      </c>
      <c r="F61" s="148">
        <v>49900</v>
      </c>
      <c r="G61" s="25">
        <v>105300</v>
      </c>
      <c r="H61" s="29">
        <v>103320.82</v>
      </c>
      <c r="I61" s="29">
        <f t="shared" si="7"/>
        <v>606.38483181347067</v>
      </c>
      <c r="J61" s="29">
        <f t="shared" si="6"/>
        <v>98.12043684710352</v>
      </c>
      <c r="L61" s="44"/>
    </row>
    <row r="62" spans="1:15" ht="42" x14ac:dyDescent="0.3">
      <c r="A62" s="145"/>
      <c r="B62" s="50">
        <v>503</v>
      </c>
      <c r="C62" s="50">
        <v>42</v>
      </c>
      <c r="D62" s="51" t="s">
        <v>20</v>
      </c>
      <c r="E62" s="25">
        <v>10914.79</v>
      </c>
      <c r="F62" s="148">
        <v>39400</v>
      </c>
      <c r="G62" s="25">
        <v>45800</v>
      </c>
      <c r="H62" s="29">
        <v>41805.949999999997</v>
      </c>
      <c r="I62" s="29">
        <f t="shared" si="7"/>
        <v>383.02111172088507</v>
      </c>
      <c r="J62" s="29">
        <f t="shared" si="6"/>
        <v>91.279366812227067</v>
      </c>
      <c r="L62" s="44"/>
      <c r="O62" s="5"/>
    </row>
    <row r="63" spans="1:15" ht="42" x14ac:dyDescent="0.3">
      <c r="A63" s="145"/>
      <c r="B63" s="50">
        <v>611</v>
      </c>
      <c r="C63" s="50">
        <v>42</v>
      </c>
      <c r="D63" s="51" t="s">
        <v>20</v>
      </c>
      <c r="E63" s="25">
        <v>0</v>
      </c>
      <c r="F63" s="148">
        <v>500</v>
      </c>
      <c r="G63" s="25">
        <v>1532</v>
      </c>
      <c r="H63" s="29">
        <v>0</v>
      </c>
      <c r="I63" s="29"/>
      <c r="J63" s="29"/>
      <c r="L63" s="44"/>
      <c r="O63" s="5"/>
    </row>
    <row r="64" spans="1:15" ht="42" x14ac:dyDescent="0.3">
      <c r="A64" s="145"/>
      <c r="B64" s="50">
        <v>711</v>
      </c>
      <c r="C64" s="50">
        <v>42</v>
      </c>
      <c r="D64" s="51" t="s">
        <v>20</v>
      </c>
      <c r="E64" s="25">
        <v>0</v>
      </c>
      <c r="F64" s="148">
        <v>240</v>
      </c>
      <c r="G64" s="25">
        <v>4200.0200000000004</v>
      </c>
      <c r="H64" s="29">
        <v>3960.02</v>
      </c>
      <c r="I64" s="29"/>
      <c r="J64" s="29">
        <f t="shared" si="6"/>
        <v>94.285741496469058</v>
      </c>
      <c r="L64" s="44"/>
      <c r="O64" s="5"/>
    </row>
    <row r="65" spans="1:12" ht="42" x14ac:dyDescent="0.3">
      <c r="A65" s="145"/>
      <c r="B65" s="50">
        <v>432</v>
      </c>
      <c r="C65" s="50">
        <v>45</v>
      </c>
      <c r="D65" s="51" t="s">
        <v>26</v>
      </c>
      <c r="E65" s="25">
        <v>514.42999999999995</v>
      </c>
      <c r="F65" s="148">
        <v>2700</v>
      </c>
      <c r="G65" s="25">
        <v>0</v>
      </c>
      <c r="H65" s="29">
        <v>0</v>
      </c>
      <c r="I65" s="29"/>
      <c r="J65" s="29"/>
      <c r="L65" s="44"/>
    </row>
    <row r="66" spans="1:12" x14ac:dyDescent="0.3">
      <c r="A66" s="142">
        <v>5</v>
      </c>
      <c r="B66" s="142"/>
      <c r="C66" s="142"/>
      <c r="D66" s="142" t="s">
        <v>5</v>
      </c>
      <c r="E66" s="18">
        <v>0</v>
      </c>
      <c r="F66" s="18">
        <f>SUM(F67)</f>
        <v>0</v>
      </c>
      <c r="G66" s="18">
        <f>G67</f>
        <v>60000</v>
      </c>
      <c r="H66" s="18">
        <f>H67</f>
        <v>6417.26</v>
      </c>
      <c r="I66" s="169"/>
      <c r="J66" s="18">
        <f>H66/G66*100</f>
        <v>10.695433333333334</v>
      </c>
      <c r="L66" s="44"/>
    </row>
    <row r="67" spans="1:12" ht="28.2" x14ac:dyDescent="0.3">
      <c r="A67" s="141"/>
      <c r="B67" s="49" t="s">
        <v>60</v>
      </c>
      <c r="C67" s="49" t="s">
        <v>132</v>
      </c>
      <c r="D67" s="51" t="s">
        <v>39</v>
      </c>
      <c r="E67" s="25">
        <v>0</v>
      </c>
      <c r="F67" s="148">
        <v>0</v>
      </c>
      <c r="G67" s="25">
        <v>60000</v>
      </c>
      <c r="H67" s="25">
        <v>6417.26</v>
      </c>
      <c r="I67" s="170"/>
      <c r="J67" s="25">
        <f>H67/G67*100</f>
        <v>10.695433333333334</v>
      </c>
      <c r="L67" s="44"/>
    </row>
    <row r="68" spans="1:12" x14ac:dyDescent="0.3">
      <c r="A68" s="298" t="s">
        <v>66</v>
      </c>
      <c r="B68" s="298"/>
      <c r="C68" s="298"/>
      <c r="D68" s="298"/>
      <c r="E68" s="131">
        <f>E66+E56+E39</f>
        <v>1742595.3000000003</v>
      </c>
      <c r="F68" s="132">
        <f>F66+F56+F39</f>
        <v>1958672</v>
      </c>
      <c r="G68" s="132">
        <f>G39+G56+G66</f>
        <v>2501918.9200000004</v>
      </c>
      <c r="H68" s="132">
        <f>H39+H56+H66</f>
        <v>2320455.0600000005</v>
      </c>
      <c r="I68" s="132">
        <f>H68/E68*100</f>
        <v>133.16086988183659</v>
      </c>
      <c r="J68" s="132">
        <f>H68/G68*100</f>
        <v>92.747012760909143</v>
      </c>
      <c r="L68" s="44"/>
    </row>
    <row r="69" spans="1:12" x14ac:dyDescent="0.3">
      <c r="A69" s="33"/>
      <c r="B69" s="34"/>
      <c r="C69" s="34"/>
      <c r="D69" s="33"/>
      <c r="E69" s="33"/>
      <c r="F69" s="33"/>
      <c r="G69" s="33"/>
      <c r="H69" s="33"/>
      <c r="I69" s="33"/>
      <c r="J69" s="33"/>
      <c r="L69" s="44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L70" s="44"/>
    </row>
    <row r="71" spans="1:12" x14ac:dyDescent="0.3">
      <c r="A71" s="33"/>
      <c r="B71" s="33"/>
      <c r="C71" s="33"/>
      <c r="D71" s="33"/>
      <c r="E71" s="149"/>
      <c r="F71" s="33"/>
      <c r="G71" s="33"/>
      <c r="H71" s="149"/>
      <c r="I71" s="33"/>
      <c r="J71" s="33"/>
      <c r="L71" s="44"/>
    </row>
    <row r="72" spans="1:12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L72" s="44"/>
    </row>
    <row r="73" spans="1:12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L73" s="44"/>
    </row>
    <row r="74" spans="1:12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L74" s="44"/>
    </row>
    <row r="75" spans="1:12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L75" s="44"/>
    </row>
    <row r="76" spans="1:12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L76" s="44"/>
    </row>
    <row r="77" spans="1:12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L77" s="44"/>
    </row>
    <row r="78" spans="1:12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L78" s="44"/>
    </row>
    <row r="79" spans="1:12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L79" s="44"/>
    </row>
    <row r="80" spans="1:12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L80" s="44"/>
    </row>
    <row r="81" spans="1:12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L81" s="44"/>
    </row>
    <row r="82" spans="1:12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L82" s="44"/>
    </row>
    <row r="83" spans="1:12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L83" s="44"/>
    </row>
    <row r="84" spans="1:12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L84" s="44"/>
    </row>
    <row r="85" spans="1:12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L85" s="44"/>
    </row>
    <row r="86" spans="1:12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L86" s="44"/>
    </row>
    <row r="87" spans="1:12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L87" s="44"/>
    </row>
    <row r="88" spans="1:12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L88" s="44"/>
    </row>
    <row r="89" spans="1:12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L89" s="44"/>
    </row>
    <row r="90" spans="1:12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L90" s="44"/>
    </row>
    <row r="91" spans="1:12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L91" s="44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L92" s="44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L93" s="44"/>
    </row>
    <row r="94" spans="1:12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L94" s="44"/>
    </row>
    <row r="95" spans="1:12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L95" s="44"/>
    </row>
    <row r="96" spans="1:12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L96" s="44"/>
    </row>
    <row r="97" spans="1:12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L97" s="44"/>
    </row>
    <row r="98" spans="1:12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L98" s="44"/>
    </row>
    <row r="99" spans="1:12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L99" s="44"/>
    </row>
    <row r="100" spans="1:12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L100" s="44"/>
    </row>
    <row r="101" spans="1:12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L101" s="44"/>
    </row>
    <row r="102" spans="1:12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L102" s="44"/>
    </row>
    <row r="103" spans="1:12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L103" s="44"/>
    </row>
    <row r="104" spans="1:12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L104" s="44"/>
    </row>
    <row r="105" spans="1:12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L105" s="44"/>
    </row>
    <row r="106" spans="1:12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L106" s="44"/>
    </row>
    <row r="107" spans="1:12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L107" s="44"/>
    </row>
    <row r="108" spans="1:12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L108" s="44"/>
    </row>
    <row r="109" spans="1:12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L109" s="44"/>
    </row>
    <row r="110" spans="1:12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L110" s="44"/>
    </row>
    <row r="111" spans="1:12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L111" s="44"/>
    </row>
    <row r="112" spans="1:12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L112" s="44"/>
    </row>
    <row r="113" spans="1:12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L113" s="44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L114" s="44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L115" s="44"/>
    </row>
    <row r="116" spans="1:12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L116" s="44"/>
    </row>
    <row r="117" spans="1:12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L117" s="44"/>
    </row>
    <row r="118" spans="1:12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L118" s="44"/>
    </row>
    <row r="119" spans="1:12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L119" s="44"/>
    </row>
    <row r="120" spans="1:12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L120" s="44"/>
    </row>
    <row r="121" spans="1:12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L121" s="44"/>
    </row>
    <row r="122" spans="1:12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L122" s="44"/>
    </row>
    <row r="123" spans="1:12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L123" s="44"/>
    </row>
    <row r="124" spans="1:12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L124" s="44"/>
    </row>
    <row r="125" spans="1:12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L125" s="44"/>
    </row>
    <row r="126" spans="1:12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L126" s="44"/>
    </row>
    <row r="127" spans="1:12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L127" s="44"/>
    </row>
    <row r="128" spans="1:12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L128" s="44"/>
    </row>
    <row r="129" spans="1:12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L129" s="44"/>
    </row>
    <row r="130" spans="1:12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L130" s="44"/>
    </row>
    <row r="131" spans="1:12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L131" s="44"/>
    </row>
    <row r="132" spans="1:12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L132" s="44"/>
    </row>
    <row r="133" spans="1:12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2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2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2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2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2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2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2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2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2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2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2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</sheetData>
  <mergeCells count="12">
    <mergeCell ref="A2:J2"/>
    <mergeCell ref="A1:J1"/>
    <mergeCell ref="A3:J3"/>
    <mergeCell ref="A35:J35"/>
    <mergeCell ref="A68:D68"/>
    <mergeCell ref="B8:D8"/>
    <mergeCell ref="B17:D17"/>
    <mergeCell ref="A30:D30"/>
    <mergeCell ref="B19:D19"/>
    <mergeCell ref="B21:D21"/>
    <mergeCell ref="A39:C39"/>
    <mergeCell ref="A56:C56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tabSelected="1" topLeftCell="A24" workbookViewId="0">
      <selection activeCell="F11" sqref="F11"/>
    </sheetView>
  </sheetViews>
  <sheetFormatPr defaultRowHeight="14.4" x14ac:dyDescent="0.3"/>
  <cols>
    <col min="1" max="1" width="40" customWidth="1"/>
    <col min="2" max="2" width="17.33203125" customWidth="1"/>
    <col min="3" max="3" width="13.88671875" customWidth="1"/>
    <col min="4" max="4" width="16.5546875" customWidth="1"/>
    <col min="5" max="5" width="16.5546875" hidden="1" customWidth="1"/>
    <col min="6" max="6" width="14.88671875" customWidth="1"/>
    <col min="7" max="7" width="16.5546875" customWidth="1"/>
    <col min="8" max="8" width="15.6640625" customWidth="1"/>
    <col min="11" max="11" width="10.5546875" bestFit="1" customWidth="1"/>
    <col min="12" max="12" width="11.6640625" bestFit="1" customWidth="1"/>
  </cols>
  <sheetData>
    <row r="1" spans="1:12" x14ac:dyDescent="0.3">
      <c r="A1" s="304" t="s">
        <v>1</v>
      </c>
      <c r="B1" s="304"/>
      <c r="C1" s="304"/>
      <c r="D1" s="304"/>
      <c r="E1" s="304"/>
      <c r="F1" s="304"/>
      <c r="G1" s="304"/>
      <c r="H1" s="304"/>
    </row>
    <row r="2" spans="1:12" ht="15" customHeight="1" x14ac:dyDescent="0.3">
      <c r="A2" s="304" t="s">
        <v>2</v>
      </c>
      <c r="B2" s="304"/>
      <c r="C2" s="304"/>
      <c r="D2" s="304"/>
      <c r="E2" s="304"/>
      <c r="F2" s="304"/>
      <c r="G2" s="304"/>
      <c r="H2" s="304"/>
    </row>
    <row r="3" spans="1:12" ht="15" customHeight="1" x14ac:dyDescent="0.3">
      <c r="A3" s="296" t="s">
        <v>28</v>
      </c>
      <c r="B3" s="296"/>
      <c r="C3" s="296"/>
      <c r="D3" s="296"/>
      <c r="E3" s="296"/>
      <c r="F3" s="296"/>
      <c r="G3" s="296"/>
      <c r="H3" s="296"/>
    </row>
    <row r="4" spans="1:12" x14ac:dyDescent="0.3">
      <c r="B4" s="16"/>
      <c r="C4" s="16"/>
      <c r="D4" s="16"/>
      <c r="E4" s="16"/>
      <c r="F4" s="16"/>
      <c r="G4" s="16"/>
      <c r="H4" s="16"/>
    </row>
    <row r="5" spans="1:12" x14ac:dyDescent="0.3">
      <c r="A5" s="305"/>
      <c r="B5" s="305"/>
      <c r="C5" s="305"/>
      <c r="D5" s="305"/>
      <c r="E5" s="305"/>
      <c r="F5" s="305"/>
      <c r="G5" s="305"/>
      <c r="H5" s="305"/>
    </row>
    <row r="6" spans="1:12" x14ac:dyDescent="0.3">
      <c r="A6" s="36"/>
      <c r="B6" s="36"/>
      <c r="C6" s="36"/>
      <c r="D6" s="36"/>
      <c r="E6" s="36"/>
      <c r="F6" s="36"/>
      <c r="G6" s="36"/>
      <c r="H6" s="36"/>
    </row>
    <row r="7" spans="1:12" ht="37.799999999999997" x14ac:dyDescent="0.3">
      <c r="A7" s="91" t="s">
        <v>4</v>
      </c>
      <c r="B7" s="91" t="s">
        <v>116</v>
      </c>
      <c r="C7" s="91" t="s">
        <v>118</v>
      </c>
      <c r="D7" s="91" t="s">
        <v>143</v>
      </c>
      <c r="E7" s="91" t="s">
        <v>104</v>
      </c>
      <c r="F7" s="91" t="s">
        <v>136</v>
      </c>
      <c r="G7" s="91" t="s">
        <v>137</v>
      </c>
      <c r="H7" s="91" t="s">
        <v>138</v>
      </c>
    </row>
    <row r="8" spans="1:12" x14ac:dyDescent="0.3">
      <c r="A8" s="91">
        <v>1</v>
      </c>
      <c r="B8" s="91">
        <v>2</v>
      </c>
      <c r="C8" s="91">
        <v>3</v>
      </c>
      <c r="D8" s="91">
        <v>4</v>
      </c>
      <c r="E8" s="91">
        <v>5</v>
      </c>
      <c r="F8" s="91">
        <v>5</v>
      </c>
      <c r="G8" s="91">
        <v>6</v>
      </c>
      <c r="H8" s="91">
        <v>7</v>
      </c>
    </row>
    <row r="9" spans="1:12" x14ac:dyDescent="0.3">
      <c r="A9" s="219" t="s">
        <v>89</v>
      </c>
      <c r="B9" s="220">
        <f>B10</f>
        <v>1742595.3</v>
      </c>
      <c r="C9" s="220">
        <f>C10</f>
        <v>1958672</v>
      </c>
      <c r="D9" s="57">
        <f>D10</f>
        <v>2441918.92</v>
      </c>
      <c r="E9" s="57"/>
      <c r="F9" s="57">
        <f>F10</f>
        <v>2314037.7999999998</v>
      </c>
      <c r="G9" s="57">
        <f>F9/B9*100</f>
        <v>132.79261111286135</v>
      </c>
      <c r="H9" s="57">
        <f>F9/D9*100</f>
        <v>94.763089021809122</v>
      </c>
      <c r="J9" s="5"/>
    </row>
    <row r="10" spans="1:12" x14ac:dyDescent="0.3">
      <c r="A10" s="221" t="s">
        <v>90</v>
      </c>
      <c r="B10" s="59">
        <f>B11+B19</f>
        <v>1742595.3</v>
      </c>
      <c r="C10" s="59">
        <f>C11+C19</f>
        <v>1958672</v>
      </c>
      <c r="D10" s="58">
        <f>D11+D19</f>
        <v>2441918.92</v>
      </c>
      <c r="E10" s="58"/>
      <c r="F10" s="58">
        <f>F11+F19</f>
        <v>2314037.7999999998</v>
      </c>
      <c r="G10" s="58">
        <f>F10/B10*100</f>
        <v>132.79261111286135</v>
      </c>
      <c r="H10" s="58">
        <f>F10/D10*100</f>
        <v>94.763089021809122</v>
      </c>
      <c r="J10" s="5"/>
    </row>
    <row r="11" spans="1:12" x14ac:dyDescent="0.3">
      <c r="A11" s="222" t="s">
        <v>29</v>
      </c>
      <c r="B11" s="223">
        <v>1615131.87</v>
      </c>
      <c r="C11" s="223">
        <f>C12+C16</f>
        <v>1728200</v>
      </c>
      <c r="D11" s="215">
        <v>2012231.75</v>
      </c>
      <c r="E11" s="215"/>
      <c r="F11" s="215">
        <f>F12+F16</f>
        <v>1947732.66</v>
      </c>
      <c r="G11" s="215">
        <f>F11/B11*100</f>
        <v>120.59279469236155</v>
      </c>
      <c r="H11" s="215">
        <f>F11/D11*100</f>
        <v>96.794649025888788</v>
      </c>
      <c r="J11" s="5"/>
    </row>
    <row r="12" spans="1:12" x14ac:dyDescent="0.3">
      <c r="A12" s="172" t="s">
        <v>224</v>
      </c>
      <c r="B12" s="216">
        <f>SUM(B13:B15)</f>
        <v>1614766.8399999999</v>
      </c>
      <c r="C12" s="216">
        <f>SUM(C13:C15)</f>
        <v>1727800</v>
      </c>
      <c r="D12" s="217">
        <f>SUM(D13:D15)</f>
        <v>2011181.75</v>
      </c>
      <c r="E12" s="217"/>
      <c r="F12" s="217">
        <f>SUM(F13:F15)</f>
        <v>1946846.21</v>
      </c>
      <c r="G12" s="217">
        <f>F12/B12*100</f>
        <v>120.56515911609877</v>
      </c>
      <c r="H12" s="217">
        <f>F12/D12*100</f>
        <v>96.801107607504889</v>
      </c>
      <c r="J12" s="5"/>
    </row>
    <row r="13" spans="1:12" x14ac:dyDescent="0.3">
      <c r="A13" s="218" t="s">
        <v>21</v>
      </c>
      <c r="B13" s="213">
        <v>1416718.15</v>
      </c>
      <c r="C13" s="213">
        <v>1467500</v>
      </c>
      <c r="D13" s="214">
        <v>1798950</v>
      </c>
      <c r="E13" s="214"/>
      <c r="F13" s="214">
        <v>1736718.56</v>
      </c>
      <c r="G13" s="214">
        <f>F13/B13*100</f>
        <v>122.58744338102821</v>
      </c>
      <c r="H13" s="214">
        <f>F13/D13*100</f>
        <v>96.540679841018374</v>
      </c>
      <c r="J13" s="5"/>
    </row>
    <row r="14" spans="1:12" x14ac:dyDescent="0.3">
      <c r="A14" s="218" t="s">
        <v>18</v>
      </c>
      <c r="B14" s="213">
        <v>194956.25</v>
      </c>
      <c r="C14" s="213">
        <v>254500</v>
      </c>
      <c r="D14" s="214">
        <v>207831.75</v>
      </c>
      <c r="E14" s="214"/>
      <c r="F14" s="214">
        <v>205805.95</v>
      </c>
      <c r="G14" s="214">
        <f t="shared" ref="G14:G15" si="0">F14/B14*100</f>
        <v>105.56519731991152</v>
      </c>
      <c r="H14" s="214">
        <f t="shared" ref="H14:H15" si="1">F14/D14*100</f>
        <v>99.025269238217945</v>
      </c>
      <c r="J14" s="5"/>
      <c r="L14" s="5"/>
    </row>
    <row r="15" spans="1:12" x14ac:dyDescent="0.3">
      <c r="A15" s="218" t="s">
        <v>19</v>
      </c>
      <c r="B15" s="213">
        <v>3092.44</v>
      </c>
      <c r="C15" s="213">
        <v>5800</v>
      </c>
      <c r="D15" s="214">
        <v>4400</v>
      </c>
      <c r="E15" s="214"/>
      <c r="F15" s="214">
        <v>4321.7</v>
      </c>
      <c r="G15" s="214">
        <f t="shared" si="0"/>
        <v>139.75048828756579</v>
      </c>
      <c r="H15" s="214">
        <f t="shared" si="1"/>
        <v>98.220454545454544</v>
      </c>
      <c r="J15" s="5"/>
    </row>
    <row r="16" spans="1:12" x14ac:dyDescent="0.3">
      <c r="A16" s="172" t="s">
        <v>79</v>
      </c>
      <c r="B16" s="216">
        <f>SUM(B17:B18)</f>
        <v>364.99</v>
      </c>
      <c r="C16" s="216">
        <f>SUM(C17:C18)</f>
        <v>400</v>
      </c>
      <c r="D16" s="217">
        <f>SUM(D17:D18)</f>
        <v>1050</v>
      </c>
      <c r="E16" s="217"/>
      <c r="F16" s="217">
        <f>SUM(F17:F18)</f>
        <v>886.45</v>
      </c>
      <c r="G16" s="217">
        <f>F16/B16*100</f>
        <v>242.86966766212771</v>
      </c>
      <c r="H16" s="217">
        <f t="shared" ref="H16:H21" si="2">F16/D16*100</f>
        <v>84.423809523809524</v>
      </c>
      <c r="J16" s="5"/>
    </row>
    <row r="17" spans="1:10" ht="27" x14ac:dyDescent="0.3">
      <c r="A17" s="218" t="s">
        <v>64</v>
      </c>
      <c r="B17" s="213">
        <v>0</v>
      </c>
      <c r="C17" s="213">
        <v>0</v>
      </c>
      <c r="D17" s="214">
        <v>250</v>
      </c>
      <c r="E17" s="214"/>
      <c r="F17" s="214">
        <v>250</v>
      </c>
      <c r="G17" s="214"/>
      <c r="H17" s="214">
        <f t="shared" si="2"/>
        <v>100</v>
      </c>
      <c r="J17" s="5"/>
    </row>
    <row r="18" spans="1:10" ht="27" x14ac:dyDescent="0.3">
      <c r="A18" s="218" t="s">
        <v>20</v>
      </c>
      <c r="B18" s="213">
        <v>364.99</v>
      </c>
      <c r="C18" s="213">
        <v>400</v>
      </c>
      <c r="D18" s="214">
        <v>800</v>
      </c>
      <c r="E18" s="214"/>
      <c r="F18" s="214">
        <v>636.45000000000005</v>
      </c>
      <c r="G18" s="214">
        <f>F18/B18*100</f>
        <v>174.37464040110689</v>
      </c>
      <c r="H18" s="214">
        <f t="shared" si="2"/>
        <v>79.556250000000006</v>
      </c>
      <c r="J18" s="5"/>
    </row>
    <row r="19" spans="1:10" x14ac:dyDescent="0.3">
      <c r="A19" s="222" t="s">
        <v>30</v>
      </c>
      <c r="B19" s="188">
        <v>127463.43</v>
      </c>
      <c r="C19" s="188">
        <f>C20+C26</f>
        <v>230472</v>
      </c>
      <c r="D19" s="189">
        <f>D20+D26</f>
        <v>429687.16999999993</v>
      </c>
      <c r="E19" s="224"/>
      <c r="F19" s="224">
        <f>F20+F26</f>
        <v>366305.14</v>
      </c>
      <c r="G19" s="224">
        <f>F19/B19*100</f>
        <v>287.38057653085286</v>
      </c>
      <c r="H19" s="224">
        <f t="shared" si="2"/>
        <v>85.249261689614826</v>
      </c>
      <c r="J19" s="5"/>
    </row>
    <row r="20" spans="1:10" x14ac:dyDescent="0.3">
      <c r="A20" s="172" t="s">
        <v>224</v>
      </c>
      <c r="B20" s="173">
        <f>SUM(B21:B23)</f>
        <v>95378.7</v>
      </c>
      <c r="C20" s="173">
        <f>SUM(C21:C25)</f>
        <v>105932</v>
      </c>
      <c r="D20" s="174">
        <f>SUM(D21:D25)</f>
        <v>243305.14999999997</v>
      </c>
      <c r="E20" s="217"/>
      <c r="F20" s="217">
        <f>SUM(F21:F25)</f>
        <v>187511.84999999998</v>
      </c>
      <c r="G20" s="217">
        <f>F20/B20*100</f>
        <v>196.59719622934679</v>
      </c>
      <c r="H20" s="217">
        <f t="shared" si="2"/>
        <v>77.068590615529502</v>
      </c>
      <c r="J20" s="5"/>
    </row>
    <row r="21" spans="1:10" x14ac:dyDescent="0.3">
      <c r="A21" s="96" t="s">
        <v>21</v>
      </c>
      <c r="B21" s="97">
        <v>14627.11</v>
      </c>
      <c r="C21" s="97">
        <v>20800</v>
      </c>
      <c r="D21" s="97">
        <v>25438.77</v>
      </c>
      <c r="E21" s="225"/>
      <c r="F21" s="225">
        <v>15391.68</v>
      </c>
      <c r="G21" s="225">
        <f>F21/B21*100</f>
        <v>105.22707493141161</v>
      </c>
      <c r="H21" s="225">
        <f t="shared" si="2"/>
        <v>60.504812143039935</v>
      </c>
      <c r="J21" s="5"/>
    </row>
    <row r="22" spans="1:10" x14ac:dyDescent="0.3">
      <c r="A22" s="218" t="s">
        <v>18</v>
      </c>
      <c r="B22" s="97">
        <v>80589.22</v>
      </c>
      <c r="C22" s="97">
        <v>83132</v>
      </c>
      <c r="D22" s="97">
        <v>208365.37</v>
      </c>
      <c r="E22" s="225"/>
      <c r="F22" s="225">
        <v>164393.19</v>
      </c>
      <c r="G22" s="225">
        <f t="shared" ref="G22:G23" si="3">F22/B22*100</f>
        <v>203.98905709721475</v>
      </c>
      <c r="H22" s="225">
        <f t="shared" ref="H22:H25" si="4">F22/D22*100</f>
        <v>78.896598796623451</v>
      </c>
      <c r="J22" s="5"/>
    </row>
    <row r="23" spans="1:10" x14ac:dyDescent="0.3">
      <c r="A23" s="218" t="s">
        <v>19</v>
      </c>
      <c r="B23" s="97">
        <v>162.37</v>
      </c>
      <c r="C23" s="97">
        <v>2000</v>
      </c>
      <c r="D23" s="97">
        <v>3650</v>
      </c>
      <c r="E23" s="225"/>
      <c r="F23" s="225">
        <v>1875.97</v>
      </c>
      <c r="G23" s="225">
        <f t="shared" si="3"/>
        <v>1155.3673708197327</v>
      </c>
      <c r="H23" s="225">
        <f t="shared" si="4"/>
        <v>51.396438356164388</v>
      </c>
      <c r="J23" s="5"/>
    </row>
    <row r="24" spans="1:10" ht="27" x14ac:dyDescent="0.3">
      <c r="A24" s="218" t="s">
        <v>67</v>
      </c>
      <c r="B24" s="213">
        <v>0</v>
      </c>
      <c r="C24" s="213">
        <v>0</v>
      </c>
      <c r="D24" s="213">
        <v>5766.27</v>
      </c>
      <c r="E24" s="214"/>
      <c r="F24" s="214">
        <v>5766.27</v>
      </c>
      <c r="G24" s="225"/>
      <c r="H24" s="225">
        <f t="shared" si="4"/>
        <v>100</v>
      </c>
      <c r="J24" s="5"/>
    </row>
    <row r="25" spans="1:10" x14ac:dyDescent="0.3">
      <c r="A25" s="218" t="s">
        <v>71</v>
      </c>
      <c r="B25" s="213">
        <v>0</v>
      </c>
      <c r="C25" s="213">
        <v>0</v>
      </c>
      <c r="D25" s="213">
        <v>84.74</v>
      </c>
      <c r="E25" s="214"/>
      <c r="F25" s="214">
        <v>84.74</v>
      </c>
      <c r="G25" s="225"/>
      <c r="H25" s="225">
        <f t="shared" si="4"/>
        <v>100</v>
      </c>
      <c r="J25" s="5"/>
    </row>
    <row r="26" spans="1:10" x14ac:dyDescent="0.3">
      <c r="A26" s="172" t="s">
        <v>79</v>
      </c>
      <c r="B26" s="216">
        <f>SUM(B27:B29)</f>
        <v>32084.720000000001</v>
      </c>
      <c r="C26" s="216">
        <f>SUM(C27:C29)</f>
        <v>124540</v>
      </c>
      <c r="D26" s="217">
        <f>SUM(D27:D29)</f>
        <v>186382.02</v>
      </c>
      <c r="E26" s="217"/>
      <c r="F26" s="217">
        <f>SUM(F27:F29)</f>
        <v>178793.29</v>
      </c>
      <c r="G26" s="217">
        <f>F26/B26*100</f>
        <v>557.25370207375965</v>
      </c>
      <c r="H26" s="217">
        <f>F26/D26*100</f>
        <v>95.928400175081279</v>
      </c>
      <c r="J26" s="5"/>
    </row>
    <row r="27" spans="1:10" ht="27" x14ac:dyDescent="0.3">
      <c r="A27" s="218" t="s">
        <v>64</v>
      </c>
      <c r="B27" s="213">
        <v>0</v>
      </c>
      <c r="C27" s="213">
        <v>1000</v>
      </c>
      <c r="D27" s="213">
        <v>0</v>
      </c>
      <c r="E27" s="214"/>
      <c r="F27" s="214">
        <v>0</v>
      </c>
      <c r="G27" s="214"/>
      <c r="H27" s="214"/>
      <c r="J27" s="5"/>
    </row>
    <row r="28" spans="1:10" ht="27" x14ac:dyDescent="0.3">
      <c r="A28" s="218" t="s">
        <v>20</v>
      </c>
      <c r="B28" s="213">
        <v>31570.29</v>
      </c>
      <c r="C28" s="213">
        <v>120840</v>
      </c>
      <c r="D28" s="213">
        <v>186382.02</v>
      </c>
      <c r="E28" s="214"/>
      <c r="F28" s="214">
        <v>178793.29</v>
      </c>
      <c r="G28" s="214">
        <f>F28/B28*100</f>
        <v>566.33401213609375</v>
      </c>
      <c r="H28" s="214">
        <f>F28/D28*100</f>
        <v>95.928400175081279</v>
      </c>
      <c r="J28" s="5"/>
    </row>
    <row r="29" spans="1:10" ht="27" x14ac:dyDescent="0.3">
      <c r="A29" s="218" t="s">
        <v>26</v>
      </c>
      <c r="B29" s="97">
        <v>514.42999999999995</v>
      </c>
      <c r="C29" s="97">
        <v>2700</v>
      </c>
      <c r="D29" s="97">
        <v>0</v>
      </c>
      <c r="E29" s="88"/>
      <c r="F29" s="88">
        <v>0</v>
      </c>
      <c r="G29" s="88"/>
      <c r="H29" s="88"/>
      <c r="J29" s="5"/>
    </row>
    <row r="33" spans="4:4" x14ac:dyDescent="0.3">
      <c r="D33" s="5"/>
    </row>
  </sheetData>
  <mergeCells count="4">
    <mergeCell ref="A1:H1"/>
    <mergeCell ref="A2:H2"/>
    <mergeCell ref="A3:H3"/>
    <mergeCell ref="A5:H5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4"/>
  <sheetViews>
    <sheetView workbookViewId="0">
      <selection activeCell="A2" sqref="A2:J4"/>
    </sheetView>
  </sheetViews>
  <sheetFormatPr defaultRowHeight="14.4" x14ac:dyDescent="0.3"/>
  <cols>
    <col min="1" max="1" width="8.44140625" customWidth="1"/>
    <col min="2" max="3" width="6.44140625" customWidth="1"/>
    <col min="4" max="4" width="38.88671875" customWidth="1"/>
    <col min="5" max="5" width="13.109375" customWidth="1"/>
    <col min="6" max="6" width="12" customWidth="1"/>
    <col min="7" max="10" width="12.5546875" customWidth="1"/>
  </cols>
  <sheetData>
    <row r="2" spans="1:10" x14ac:dyDescent="0.3">
      <c r="A2" s="306" t="s">
        <v>0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x14ac:dyDescent="0.3">
      <c r="A3" s="306" t="s">
        <v>91</v>
      </c>
      <c r="B3" s="306"/>
      <c r="C3" s="306"/>
      <c r="D3" s="306"/>
      <c r="E3" s="306"/>
      <c r="F3" s="306"/>
      <c r="G3" s="306"/>
      <c r="H3" s="306"/>
      <c r="I3" s="306"/>
      <c r="J3" s="306"/>
    </row>
    <row r="4" spans="1:10" x14ac:dyDescent="0.3">
      <c r="A4" s="306" t="s">
        <v>103</v>
      </c>
      <c r="B4" s="306"/>
      <c r="C4" s="306"/>
      <c r="D4" s="306"/>
      <c r="E4" s="306"/>
      <c r="F4" s="306"/>
      <c r="G4" s="306"/>
      <c r="H4" s="306"/>
      <c r="I4" s="306"/>
      <c r="J4" s="306"/>
    </row>
    <row r="6" spans="1:10" ht="39.6" x14ac:dyDescent="0.3">
      <c r="A6" s="135" t="s">
        <v>50</v>
      </c>
      <c r="B6" s="135" t="s">
        <v>51</v>
      </c>
      <c r="C6" s="135" t="s">
        <v>52</v>
      </c>
      <c r="D6" s="135" t="s">
        <v>53</v>
      </c>
      <c r="E6" s="135" t="s">
        <v>116</v>
      </c>
      <c r="F6" s="135" t="s">
        <v>133</v>
      </c>
      <c r="G6" s="134" t="s">
        <v>135</v>
      </c>
      <c r="H6" s="134" t="s">
        <v>140</v>
      </c>
      <c r="I6" s="134" t="s">
        <v>141</v>
      </c>
      <c r="J6" s="134" t="s">
        <v>142</v>
      </c>
    </row>
    <row r="7" spans="1:10" x14ac:dyDescent="0.3">
      <c r="A7" s="135">
        <v>1</v>
      </c>
      <c r="B7" s="135">
        <v>2</v>
      </c>
      <c r="C7" s="135">
        <v>3</v>
      </c>
      <c r="D7" s="135">
        <v>4</v>
      </c>
      <c r="E7" s="135">
        <v>5</v>
      </c>
      <c r="F7" s="135">
        <v>6</v>
      </c>
      <c r="G7" s="135">
        <v>7</v>
      </c>
      <c r="H7" s="135">
        <v>8</v>
      </c>
      <c r="I7" s="135">
        <v>9</v>
      </c>
      <c r="J7" s="135">
        <v>10</v>
      </c>
    </row>
    <row r="8" spans="1:10" ht="26.4" x14ac:dyDescent="0.3">
      <c r="A8" s="37">
        <v>8</v>
      </c>
      <c r="B8" s="37"/>
      <c r="C8" s="37"/>
      <c r="D8" s="37" t="s">
        <v>54</v>
      </c>
      <c r="E8" s="161">
        <v>0</v>
      </c>
      <c r="F8" s="162">
        <f>F9</f>
        <v>0</v>
      </c>
      <c r="G8" s="162">
        <f>G9</f>
        <v>60000</v>
      </c>
      <c r="H8" s="162">
        <f>H9</f>
        <v>60000</v>
      </c>
      <c r="I8" s="162"/>
      <c r="J8" s="162">
        <f t="shared" ref="J8:J13" si="0">H8/G8*100</f>
        <v>100</v>
      </c>
    </row>
    <row r="9" spans="1:10" x14ac:dyDescent="0.3">
      <c r="A9" s="136"/>
      <c r="B9" s="38">
        <v>84</v>
      </c>
      <c r="C9" s="38"/>
      <c r="D9" s="38" t="s">
        <v>55</v>
      </c>
      <c r="E9" s="163">
        <v>0</v>
      </c>
      <c r="F9" s="164">
        <v>0</v>
      </c>
      <c r="G9" s="164">
        <f>G10</f>
        <v>60000</v>
      </c>
      <c r="H9" s="164">
        <f>H10</f>
        <v>60000</v>
      </c>
      <c r="I9" s="164"/>
      <c r="J9" s="164">
        <f t="shared" si="0"/>
        <v>100</v>
      </c>
    </row>
    <row r="10" spans="1:10" x14ac:dyDescent="0.3">
      <c r="A10" s="39"/>
      <c r="B10" s="39"/>
      <c r="C10" s="83" t="s">
        <v>60</v>
      </c>
      <c r="D10" s="40" t="s">
        <v>56</v>
      </c>
      <c r="E10" s="165">
        <v>0</v>
      </c>
      <c r="F10" s="166">
        <v>0</v>
      </c>
      <c r="G10" s="166">
        <v>60000</v>
      </c>
      <c r="H10" s="166">
        <v>60000</v>
      </c>
      <c r="I10" s="166"/>
      <c r="J10" s="164">
        <f t="shared" si="0"/>
        <v>100</v>
      </c>
    </row>
    <row r="11" spans="1:10" ht="26.4" x14ac:dyDescent="0.3">
      <c r="A11" s="41">
        <v>5</v>
      </c>
      <c r="B11" s="41"/>
      <c r="C11" s="41"/>
      <c r="D11" s="42" t="s">
        <v>57</v>
      </c>
      <c r="E11" s="161">
        <v>0</v>
      </c>
      <c r="F11" s="162">
        <f>F12</f>
        <v>0</v>
      </c>
      <c r="G11" s="162">
        <f>G12</f>
        <v>60000</v>
      </c>
      <c r="H11" s="162">
        <f>H12</f>
        <v>6417.26</v>
      </c>
      <c r="I11" s="162"/>
      <c r="J11" s="162">
        <f t="shared" si="0"/>
        <v>10.695433333333334</v>
      </c>
    </row>
    <row r="12" spans="1:10" ht="26.4" x14ac:dyDescent="0.3">
      <c r="A12" s="38"/>
      <c r="B12" s="38">
        <v>54</v>
      </c>
      <c r="C12" s="38"/>
      <c r="D12" s="43" t="s">
        <v>39</v>
      </c>
      <c r="E12" s="163">
        <v>0</v>
      </c>
      <c r="F12" s="164">
        <v>0</v>
      </c>
      <c r="G12" s="164">
        <f>G13</f>
        <v>60000</v>
      </c>
      <c r="H12" s="164">
        <f>H13</f>
        <v>6417.26</v>
      </c>
      <c r="I12" s="164"/>
      <c r="J12" s="164">
        <f t="shared" si="0"/>
        <v>10.695433333333334</v>
      </c>
    </row>
    <row r="13" spans="1:10" x14ac:dyDescent="0.3">
      <c r="A13" s="38"/>
      <c r="B13" s="38"/>
      <c r="C13" s="83" t="s">
        <v>60</v>
      </c>
      <c r="D13" s="137" t="s">
        <v>56</v>
      </c>
      <c r="E13" s="167">
        <v>0</v>
      </c>
      <c r="F13" s="166">
        <v>0</v>
      </c>
      <c r="G13" s="166">
        <v>60000</v>
      </c>
      <c r="H13" s="166">
        <v>6417.26</v>
      </c>
      <c r="I13" s="166"/>
      <c r="J13" s="166">
        <f t="shared" si="0"/>
        <v>10.695433333333334</v>
      </c>
    </row>
    <row r="14" spans="1:10" x14ac:dyDescent="0.3">
      <c r="A14" s="138"/>
      <c r="B14" s="138"/>
      <c r="C14" s="138"/>
      <c r="D14" s="138" t="s">
        <v>49</v>
      </c>
      <c r="E14" s="164">
        <v>0</v>
      </c>
      <c r="F14" s="168">
        <v>0</v>
      </c>
      <c r="G14" s="164">
        <f>G8-G11</f>
        <v>0</v>
      </c>
      <c r="H14" s="164">
        <f>H8-H11</f>
        <v>53582.74</v>
      </c>
      <c r="I14" s="164"/>
      <c r="J14" s="164"/>
    </row>
  </sheetData>
  <mergeCells count="3">
    <mergeCell ref="A4:J4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"/>
  <sheetViews>
    <sheetView workbookViewId="0">
      <selection activeCell="I6" sqref="I6:I17"/>
    </sheetView>
  </sheetViews>
  <sheetFormatPr defaultRowHeight="14.4" x14ac:dyDescent="0.3"/>
  <cols>
    <col min="1" max="1" width="45.6640625" customWidth="1"/>
    <col min="2" max="2" width="16" customWidth="1"/>
    <col min="3" max="3" width="14.6640625" customWidth="1"/>
    <col min="4" max="5" width="15.33203125" customWidth="1"/>
    <col min="6" max="6" width="11.5546875" customWidth="1"/>
    <col min="7" max="7" width="11.33203125" customWidth="1"/>
  </cols>
  <sheetData>
    <row r="1" spans="1:10" x14ac:dyDescent="0.3">
      <c r="A1" s="307" t="s">
        <v>0</v>
      </c>
      <c r="B1" s="307"/>
      <c r="C1" s="307"/>
      <c r="D1" s="307"/>
      <c r="E1" s="307"/>
      <c r="F1" s="307"/>
      <c r="G1" s="307"/>
      <c r="H1" s="171"/>
      <c r="I1" s="171"/>
      <c r="J1" s="171"/>
    </row>
    <row r="2" spans="1:10" x14ac:dyDescent="0.3">
      <c r="A2" s="306" t="s">
        <v>91</v>
      </c>
      <c r="B2" s="306"/>
      <c r="C2" s="306"/>
      <c r="D2" s="306"/>
      <c r="E2" s="306"/>
      <c r="F2" s="306"/>
      <c r="G2" s="306"/>
      <c r="H2" s="171"/>
      <c r="I2" s="171"/>
      <c r="J2" s="171"/>
    </row>
    <row r="3" spans="1:10" x14ac:dyDescent="0.3">
      <c r="A3" s="306" t="s">
        <v>223</v>
      </c>
      <c r="B3" s="306"/>
      <c r="C3" s="306"/>
      <c r="D3" s="306"/>
      <c r="E3" s="306"/>
      <c r="F3" s="306"/>
      <c r="G3" s="306"/>
      <c r="H3" s="171"/>
      <c r="I3" s="171"/>
      <c r="J3" s="171"/>
    </row>
    <row r="5" spans="1:10" ht="37.799999999999997" x14ac:dyDescent="0.3">
      <c r="A5" s="91" t="s">
        <v>4</v>
      </c>
      <c r="B5" s="91" t="s">
        <v>116</v>
      </c>
      <c r="C5" s="92" t="s">
        <v>117</v>
      </c>
      <c r="D5" s="92" t="s">
        <v>135</v>
      </c>
      <c r="E5" s="92" t="s">
        <v>140</v>
      </c>
      <c r="F5" s="92" t="s">
        <v>137</v>
      </c>
      <c r="G5" s="92" t="s">
        <v>138</v>
      </c>
    </row>
    <row r="6" spans="1:10" x14ac:dyDescent="0.3">
      <c r="A6" s="91">
        <v>1</v>
      </c>
      <c r="B6" s="91">
        <v>2</v>
      </c>
      <c r="C6" s="92">
        <v>3</v>
      </c>
      <c r="D6" s="92">
        <v>4</v>
      </c>
      <c r="E6" s="92">
        <v>5</v>
      </c>
      <c r="F6" s="92">
        <v>6</v>
      </c>
      <c r="G6" s="92">
        <v>7</v>
      </c>
    </row>
    <row r="7" spans="1:10" x14ac:dyDescent="0.3">
      <c r="A7" s="104" t="s">
        <v>81</v>
      </c>
      <c r="B7" s="105">
        <v>0</v>
      </c>
      <c r="C7" s="106">
        <v>0</v>
      </c>
      <c r="D7" s="106">
        <v>60000</v>
      </c>
      <c r="E7" s="106">
        <v>60000</v>
      </c>
      <c r="F7" s="106"/>
      <c r="G7" s="106">
        <f t="shared" ref="G7:G13" si="0">E7/D7*100</f>
        <v>100</v>
      </c>
    </row>
    <row r="8" spans="1:10" x14ac:dyDescent="0.3">
      <c r="A8" s="182" t="s">
        <v>82</v>
      </c>
      <c r="B8" s="173">
        <v>0</v>
      </c>
      <c r="C8" s="174">
        <v>0</v>
      </c>
      <c r="D8" s="174">
        <v>60000</v>
      </c>
      <c r="E8" s="174">
        <f>E9</f>
        <v>60000</v>
      </c>
      <c r="F8" s="174"/>
      <c r="G8" s="174">
        <f>E8/D8*100</f>
        <v>100</v>
      </c>
    </row>
    <row r="9" spans="1:10" ht="27" x14ac:dyDescent="0.3">
      <c r="A9" s="183" t="s">
        <v>216</v>
      </c>
      <c r="B9" s="178">
        <v>0</v>
      </c>
      <c r="C9" s="179"/>
      <c r="D9" s="179"/>
      <c r="E9" s="179">
        <f>E10</f>
        <v>60000</v>
      </c>
      <c r="F9" s="179"/>
      <c r="G9" s="179"/>
    </row>
    <row r="10" spans="1:10" ht="27" x14ac:dyDescent="0.3">
      <c r="A10" s="98" t="s">
        <v>217</v>
      </c>
      <c r="B10" s="97">
        <v>0</v>
      </c>
      <c r="C10" s="88"/>
      <c r="D10" s="88"/>
      <c r="E10" s="88">
        <v>60000</v>
      </c>
      <c r="F10" s="88"/>
      <c r="G10" s="88"/>
    </row>
    <row r="11" spans="1:10" x14ac:dyDescent="0.3">
      <c r="A11" s="190" t="s">
        <v>83</v>
      </c>
      <c r="B11" s="196">
        <v>0</v>
      </c>
      <c r="C11" s="84">
        <f t="shared" ref="C11:D11" si="1">C12</f>
        <v>0</v>
      </c>
      <c r="D11" s="84">
        <f t="shared" si="1"/>
        <v>60000</v>
      </c>
      <c r="E11" s="84">
        <f>E7</f>
        <v>60000</v>
      </c>
      <c r="F11" s="197"/>
      <c r="G11" s="84">
        <f t="shared" si="0"/>
        <v>100</v>
      </c>
    </row>
    <row r="12" spans="1:10" x14ac:dyDescent="0.3">
      <c r="A12" s="104" t="s">
        <v>84</v>
      </c>
      <c r="B12" s="105">
        <v>0</v>
      </c>
      <c r="C12" s="106">
        <v>0</v>
      </c>
      <c r="D12" s="106">
        <v>60000</v>
      </c>
      <c r="E12" s="106">
        <v>6417.26</v>
      </c>
      <c r="F12" s="107"/>
      <c r="G12" s="106">
        <f t="shared" si="0"/>
        <v>10.695433333333334</v>
      </c>
    </row>
    <row r="13" spans="1:10" ht="27" x14ac:dyDescent="0.3">
      <c r="A13" s="182" t="s">
        <v>85</v>
      </c>
      <c r="B13" s="173">
        <v>0</v>
      </c>
      <c r="C13" s="173">
        <f>C11</f>
        <v>0</v>
      </c>
      <c r="D13" s="173">
        <f>D11</f>
        <v>60000</v>
      </c>
      <c r="E13" s="173">
        <f>E14</f>
        <v>6417.26</v>
      </c>
      <c r="F13" s="198"/>
      <c r="G13" s="173">
        <f t="shared" si="0"/>
        <v>10.695433333333334</v>
      </c>
    </row>
    <row r="14" spans="1:10" ht="40.200000000000003" x14ac:dyDescent="0.3">
      <c r="A14" s="98" t="s">
        <v>218</v>
      </c>
      <c r="B14" s="97">
        <v>0</v>
      </c>
      <c r="C14" s="97">
        <v>0</v>
      </c>
      <c r="D14" s="97"/>
      <c r="E14" s="97">
        <f>E15</f>
        <v>6417.26</v>
      </c>
      <c r="F14" s="199"/>
      <c r="G14" s="97"/>
    </row>
    <row r="15" spans="1:10" ht="27" x14ac:dyDescent="0.3">
      <c r="A15" s="98" t="s">
        <v>219</v>
      </c>
      <c r="B15" s="97">
        <v>0</v>
      </c>
      <c r="C15" s="97">
        <v>0</v>
      </c>
      <c r="D15" s="97"/>
      <c r="E15" s="97">
        <v>6417.26</v>
      </c>
      <c r="F15" s="199"/>
      <c r="G15" s="97"/>
    </row>
    <row r="16" spans="1:10" x14ac:dyDescent="0.3">
      <c r="A16" s="190" t="s">
        <v>86</v>
      </c>
      <c r="B16" s="200">
        <v>0</v>
      </c>
      <c r="C16" s="200">
        <v>0</v>
      </c>
      <c r="D16" s="201">
        <v>60000</v>
      </c>
      <c r="E16" s="200">
        <v>6417.26</v>
      </c>
      <c r="F16" s="201"/>
      <c r="G16" s="201">
        <f>E16/D16*100</f>
        <v>10.695433333333334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32"/>
  <sheetViews>
    <sheetView topLeftCell="A2" workbookViewId="0">
      <selection activeCell="F260" sqref="F260:F261"/>
    </sheetView>
  </sheetViews>
  <sheetFormatPr defaultRowHeight="14.4" x14ac:dyDescent="0.3"/>
  <cols>
    <col min="1" max="1" width="43.109375" customWidth="1"/>
    <col min="2" max="3" width="15.33203125" customWidth="1"/>
    <col min="4" max="5" width="17.6640625" customWidth="1"/>
    <col min="6" max="6" width="15.33203125" customWidth="1"/>
    <col min="7" max="7" width="17.6640625" customWidth="1"/>
    <col min="8" max="8" width="15.33203125" customWidth="1"/>
    <col min="9" max="9" width="23.6640625" customWidth="1"/>
  </cols>
  <sheetData>
    <row r="1" spans="1:9" x14ac:dyDescent="0.3">
      <c r="C1" s="17"/>
      <c r="D1" s="17"/>
      <c r="E1" s="17"/>
      <c r="F1" s="17"/>
      <c r="G1" s="17"/>
    </row>
    <row r="2" spans="1:9" x14ac:dyDescent="0.3">
      <c r="C2" s="17"/>
      <c r="D2" s="17"/>
      <c r="E2" s="17"/>
      <c r="F2" s="17"/>
      <c r="G2" s="17"/>
    </row>
    <row r="3" spans="1:9" x14ac:dyDescent="0.3">
      <c r="A3" s="295" t="s">
        <v>31</v>
      </c>
      <c r="B3" s="295"/>
      <c r="C3" s="295"/>
      <c r="D3" s="295"/>
      <c r="E3" s="295"/>
      <c r="F3" s="295"/>
      <c r="G3" s="295"/>
    </row>
    <row r="4" spans="1:9" x14ac:dyDescent="0.3">
      <c r="A4" s="294" t="s">
        <v>100</v>
      </c>
      <c r="B4" s="294"/>
      <c r="C4" s="294"/>
      <c r="D4" s="294"/>
      <c r="E4" s="294"/>
      <c r="F4" s="294"/>
      <c r="G4" s="294"/>
    </row>
    <row r="5" spans="1:9" x14ac:dyDescent="0.3">
      <c r="A5" s="36"/>
      <c r="B5" s="36"/>
      <c r="C5" s="36"/>
      <c r="D5" s="36"/>
      <c r="E5" s="36"/>
      <c r="F5" s="36"/>
      <c r="G5" s="36"/>
    </row>
    <row r="6" spans="1:9" ht="40.5" customHeight="1" x14ac:dyDescent="0.3">
      <c r="A6" s="91" t="s">
        <v>4</v>
      </c>
      <c r="B6" s="91" t="s">
        <v>116</v>
      </c>
      <c r="C6" s="91" t="s">
        <v>134</v>
      </c>
      <c r="D6" s="91" t="s">
        <v>135</v>
      </c>
      <c r="E6" s="91" t="s">
        <v>136</v>
      </c>
      <c r="F6" s="91" t="s">
        <v>137</v>
      </c>
      <c r="G6" s="91" t="s">
        <v>138</v>
      </c>
    </row>
    <row r="7" spans="1:9" ht="22.5" customHeight="1" x14ac:dyDescent="0.3">
      <c r="A7" s="91">
        <v>1</v>
      </c>
      <c r="B7" s="91">
        <v>2</v>
      </c>
      <c r="C7" s="91">
        <v>3</v>
      </c>
      <c r="D7" s="91">
        <v>4</v>
      </c>
      <c r="E7" s="91">
        <v>5</v>
      </c>
      <c r="F7" s="91">
        <v>6</v>
      </c>
      <c r="G7" s="91">
        <v>7</v>
      </c>
    </row>
    <row r="8" spans="1:9" x14ac:dyDescent="0.3">
      <c r="A8" s="151" t="s">
        <v>89</v>
      </c>
      <c r="B8" s="252">
        <f>B9+B57+B80+B257</f>
        <v>1742595.3</v>
      </c>
      <c r="C8" s="239">
        <f>C9+C57+C80+C257</f>
        <v>1958672</v>
      </c>
      <c r="D8" s="239">
        <f>D9+D57+D80+D257</f>
        <v>2501918.92</v>
      </c>
      <c r="E8" s="239">
        <f>E9+E57+E80+E257</f>
        <v>2320455.0599999996</v>
      </c>
      <c r="F8" s="239">
        <f>E8/B8*100</f>
        <v>133.16086988183656</v>
      </c>
      <c r="G8" s="239">
        <f t="shared" ref="G8:G57" si="0">E8/D8*100</f>
        <v>92.747012760909115</v>
      </c>
      <c r="H8" s="5"/>
    </row>
    <row r="9" spans="1:9" x14ac:dyDescent="0.3">
      <c r="A9" s="152" t="s">
        <v>92</v>
      </c>
      <c r="B9" s="196">
        <f>B10+B38+B51</f>
        <v>130452.39</v>
      </c>
      <c r="C9" s="84">
        <f>C10+C38+C51</f>
        <v>158100</v>
      </c>
      <c r="D9" s="84">
        <f>D10+D38+D51</f>
        <v>157961.75</v>
      </c>
      <c r="E9" s="84">
        <f>E10+E38+E51</f>
        <v>157961.75</v>
      </c>
      <c r="F9" s="84">
        <f>E9/B9*100</f>
        <v>121.08766270974414</v>
      </c>
      <c r="G9" s="84">
        <f t="shared" si="0"/>
        <v>100</v>
      </c>
      <c r="H9" s="5"/>
    </row>
    <row r="10" spans="1:9" ht="27" x14ac:dyDescent="0.3">
      <c r="A10" s="153" t="s">
        <v>93</v>
      </c>
      <c r="B10" s="232">
        <f t="shared" ref="B10:E11" si="1">B11</f>
        <v>42906.63</v>
      </c>
      <c r="C10" s="85">
        <f t="shared" si="1"/>
        <v>56100</v>
      </c>
      <c r="D10" s="85">
        <f t="shared" si="1"/>
        <v>56340</v>
      </c>
      <c r="E10" s="85">
        <f>E11</f>
        <v>56340</v>
      </c>
      <c r="F10" s="85">
        <f t="shared" ref="F10:F51" si="2">E10/B10*100</f>
        <v>131.30837821567437</v>
      </c>
      <c r="G10" s="85">
        <f t="shared" si="0"/>
        <v>100</v>
      </c>
      <c r="H10" s="5"/>
    </row>
    <row r="11" spans="1:9" x14ac:dyDescent="0.3">
      <c r="A11" s="154" t="s">
        <v>29</v>
      </c>
      <c r="B11" s="160">
        <f t="shared" si="1"/>
        <v>42906.63</v>
      </c>
      <c r="C11" s="89">
        <f t="shared" si="1"/>
        <v>56100</v>
      </c>
      <c r="D11" s="89">
        <f t="shared" si="1"/>
        <v>56340</v>
      </c>
      <c r="E11" s="89">
        <f t="shared" si="1"/>
        <v>56340</v>
      </c>
      <c r="F11" s="89">
        <f t="shared" si="2"/>
        <v>131.30837821567437</v>
      </c>
      <c r="G11" s="89">
        <f t="shared" si="0"/>
        <v>100</v>
      </c>
      <c r="H11" s="5"/>
    </row>
    <row r="12" spans="1:9" x14ac:dyDescent="0.3">
      <c r="A12" s="155" t="s">
        <v>105</v>
      </c>
      <c r="B12" s="231">
        <f>B13</f>
        <v>42906.63</v>
      </c>
      <c r="C12" s="86">
        <f>C14+C35</f>
        <v>56100</v>
      </c>
      <c r="D12" s="86">
        <f>D14+D35</f>
        <v>56340</v>
      </c>
      <c r="E12" s="86">
        <f>E13</f>
        <v>56340</v>
      </c>
      <c r="F12" s="86">
        <f t="shared" si="2"/>
        <v>131.30837821567437</v>
      </c>
      <c r="G12" s="86">
        <f t="shared" si="0"/>
        <v>100</v>
      </c>
      <c r="H12" s="5"/>
    </row>
    <row r="13" spans="1:9" x14ac:dyDescent="0.3">
      <c r="A13" s="156" t="s">
        <v>78</v>
      </c>
      <c r="B13" s="87">
        <f>B14+B35</f>
        <v>42906.63</v>
      </c>
      <c r="C13" s="87">
        <f>SUM(C14:C35)</f>
        <v>56100</v>
      </c>
      <c r="D13" s="87">
        <f>SUM(D14:D35)</f>
        <v>56340</v>
      </c>
      <c r="E13" s="87">
        <f>E14+E35</f>
        <v>56340</v>
      </c>
      <c r="F13" s="87">
        <f t="shared" si="2"/>
        <v>131.30837821567437</v>
      </c>
      <c r="G13" s="87">
        <f t="shared" si="0"/>
        <v>100</v>
      </c>
      <c r="H13" s="5"/>
      <c r="I13" s="5"/>
    </row>
    <row r="14" spans="1:9" x14ac:dyDescent="0.3">
      <c r="A14" s="237" t="s">
        <v>18</v>
      </c>
      <c r="B14" s="175">
        <f>B15+B18+B24+B32</f>
        <v>42097.02</v>
      </c>
      <c r="C14" s="176">
        <v>55100</v>
      </c>
      <c r="D14" s="176">
        <v>55340</v>
      </c>
      <c r="E14" s="176">
        <f>E15+E18+E24+E32</f>
        <v>55340</v>
      </c>
      <c r="F14" s="176">
        <f t="shared" si="2"/>
        <v>131.45823623619916</v>
      </c>
      <c r="G14" s="176">
        <f t="shared" si="0"/>
        <v>100</v>
      </c>
      <c r="H14" s="5"/>
      <c r="I14" s="5"/>
    </row>
    <row r="15" spans="1:9" x14ac:dyDescent="0.3">
      <c r="A15" s="183" t="s">
        <v>165</v>
      </c>
      <c r="B15" s="178">
        <f>B16+B17</f>
        <v>5622.1399999999994</v>
      </c>
      <c r="C15" s="228"/>
      <c r="D15" s="228"/>
      <c r="E15" s="179">
        <f>E16+E17</f>
        <v>9000</v>
      </c>
      <c r="F15" s="179">
        <f>E15/B15*100</f>
        <v>160.08139249467285</v>
      </c>
      <c r="G15" s="179"/>
      <c r="H15" s="5"/>
      <c r="I15" s="5"/>
    </row>
    <row r="16" spans="1:9" x14ac:dyDescent="0.3">
      <c r="A16" s="98" t="s">
        <v>166</v>
      </c>
      <c r="B16" s="97">
        <v>5555.78</v>
      </c>
      <c r="C16" s="150"/>
      <c r="D16" s="150"/>
      <c r="E16" s="88">
        <v>8950</v>
      </c>
      <c r="F16" s="88">
        <f>E16/B16*100</f>
        <v>161.09349182293036</v>
      </c>
      <c r="G16" s="88"/>
      <c r="H16" s="5"/>
      <c r="I16" s="5"/>
    </row>
    <row r="17" spans="1:9" x14ac:dyDescent="0.3">
      <c r="A17" s="98" t="s">
        <v>168</v>
      </c>
      <c r="B17" s="97">
        <v>66.36</v>
      </c>
      <c r="C17" s="150"/>
      <c r="D17" s="150"/>
      <c r="E17" s="88">
        <v>50</v>
      </c>
      <c r="F17" s="88">
        <f>E17/B17*100</f>
        <v>75.34659433393611</v>
      </c>
      <c r="G17" s="88"/>
      <c r="H17" s="5"/>
      <c r="I17" s="5"/>
    </row>
    <row r="18" spans="1:9" x14ac:dyDescent="0.3">
      <c r="A18" s="183" t="s">
        <v>170</v>
      </c>
      <c r="B18" s="178">
        <f>SUM(B19:B23)</f>
        <v>10434.67</v>
      </c>
      <c r="C18" s="228"/>
      <c r="D18" s="228"/>
      <c r="E18" s="179">
        <f>SUM(E19:E23)</f>
        <v>13486</v>
      </c>
      <c r="F18" s="179">
        <f>E18/B18*100</f>
        <v>129.24222807237794</v>
      </c>
      <c r="G18" s="179"/>
      <c r="H18" s="5"/>
    </row>
    <row r="19" spans="1:9" x14ac:dyDescent="0.3">
      <c r="A19" s="98" t="s">
        <v>171</v>
      </c>
      <c r="B19" s="97">
        <v>9157.2099999999991</v>
      </c>
      <c r="C19" s="150"/>
      <c r="D19" s="150"/>
      <c r="E19" s="88">
        <v>9969.25</v>
      </c>
      <c r="F19" s="88">
        <f>E19/B19*100</f>
        <v>108.86776649219578</v>
      </c>
      <c r="G19" s="88"/>
      <c r="H19" s="5"/>
    </row>
    <row r="20" spans="1:9" x14ac:dyDescent="0.3">
      <c r="A20" s="98" t="s">
        <v>173</v>
      </c>
      <c r="B20" s="97">
        <v>0</v>
      </c>
      <c r="C20" s="150"/>
      <c r="D20" s="150"/>
      <c r="E20" s="88">
        <v>643.72</v>
      </c>
      <c r="F20" s="88"/>
      <c r="G20" s="88"/>
      <c r="H20" s="5"/>
    </row>
    <row r="21" spans="1:9" ht="27" x14ac:dyDescent="0.3">
      <c r="A21" s="98" t="s">
        <v>174</v>
      </c>
      <c r="B21" s="97">
        <v>1183.04</v>
      </c>
      <c r="C21" s="150"/>
      <c r="D21" s="150"/>
      <c r="E21" s="88">
        <v>2772.83</v>
      </c>
      <c r="F21" s="88">
        <f t="shared" ref="F21:F22" si="3">E21/B21*100</f>
        <v>234.3817622396538</v>
      </c>
      <c r="G21" s="88"/>
      <c r="H21" s="5"/>
    </row>
    <row r="22" spans="1:9" x14ac:dyDescent="0.3">
      <c r="A22" s="98" t="s">
        <v>175</v>
      </c>
      <c r="B22" s="97">
        <v>94.42</v>
      </c>
      <c r="C22" s="150"/>
      <c r="D22" s="150"/>
      <c r="E22" s="88">
        <v>21</v>
      </c>
      <c r="F22" s="88">
        <f t="shared" si="3"/>
        <v>22.241050624867611</v>
      </c>
      <c r="G22" s="88"/>
      <c r="H22" s="5"/>
    </row>
    <row r="23" spans="1:9" x14ac:dyDescent="0.3">
      <c r="A23" s="98" t="s">
        <v>176</v>
      </c>
      <c r="B23" s="97">
        <v>0</v>
      </c>
      <c r="C23" s="150"/>
      <c r="D23" s="150"/>
      <c r="E23" s="88">
        <v>79.2</v>
      </c>
      <c r="F23" s="88"/>
      <c r="G23" s="88"/>
      <c r="H23" s="5"/>
    </row>
    <row r="24" spans="1:9" x14ac:dyDescent="0.3">
      <c r="A24" s="183" t="s">
        <v>177</v>
      </c>
      <c r="B24" s="178">
        <f>SUM(B25:B31)</f>
        <v>25217.33</v>
      </c>
      <c r="C24" s="228"/>
      <c r="D24" s="228"/>
      <c r="E24" s="179">
        <f>SUM(E25:E31)</f>
        <v>31839.999999999996</v>
      </c>
      <c r="F24" s="179">
        <f>E24/B24*100</f>
        <v>126.26237591370695</v>
      </c>
      <c r="G24" s="179"/>
      <c r="H24" s="5"/>
    </row>
    <row r="25" spans="1:9" x14ac:dyDescent="0.3">
      <c r="A25" s="98" t="s">
        <v>178</v>
      </c>
      <c r="B25" s="97">
        <v>3392.37</v>
      </c>
      <c r="C25" s="150"/>
      <c r="D25" s="150"/>
      <c r="E25" s="88">
        <v>3055.42</v>
      </c>
      <c r="F25" s="88">
        <f>E25/B25*100</f>
        <v>90.067415995307115</v>
      </c>
      <c r="G25" s="88"/>
      <c r="H25" s="5"/>
    </row>
    <row r="26" spans="1:9" x14ac:dyDescent="0.3">
      <c r="A26" s="98" t="s">
        <v>179</v>
      </c>
      <c r="B26" s="97">
        <v>4855.66</v>
      </c>
      <c r="C26" s="150"/>
      <c r="D26" s="150"/>
      <c r="E26" s="88">
        <v>8279.56</v>
      </c>
      <c r="F26" s="88">
        <f t="shared" ref="F26:F31" si="4">E26/B26*100</f>
        <v>170.51358620661247</v>
      </c>
      <c r="G26" s="88"/>
      <c r="H26" s="5"/>
    </row>
    <row r="27" spans="1:9" x14ac:dyDescent="0.3">
      <c r="A27" s="98" t="s">
        <v>181</v>
      </c>
      <c r="B27" s="97">
        <v>2075.41</v>
      </c>
      <c r="C27" s="150"/>
      <c r="D27" s="150"/>
      <c r="E27" s="88">
        <v>2630.75</v>
      </c>
      <c r="F27" s="88">
        <f t="shared" si="4"/>
        <v>126.75808635402161</v>
      </c>
      <c r="G27" s="88"/>
      <c r="H27" s="5"/>
    </row>
    <row r="28" spans="1:9" x14ac:dyDescent="0.3">
      <c r="A28" s="98" t="s">
        <v>182</v>
      </c>
      <c r="B28" s="97">
        <v>9520.1</v>
      </c>
      <c r="C28" s="150"/>
      <c r="D28" s="150"/>
      <c r="E28" s="88">
        <v>11610.33</v>
      </c>
      <c r="F28" s="88">
        <f t="shared" si="4"/>
        <v>121.95596684908772</v>
      </c>
      <c r="G28" s="88"/>
      <c r="H28" s="5"/>
    </row>
    <row r="29" spans="1:9" x14ac:dyDescent="0.3">
      <c r="A29" s="157" t="s">
        <v>184</v>
      </c>
      <c r="B29" s="97">
        <v>1021.89</v>
      </c>
      <c r="C29" s="150"/>
      <c r="D29" s="150"/>
      <c r="E29" s="88">
        <v>3702.35</v>
      </c>
      <c r="F29" s="88">
        <f t="shared" si="4"/>
        <v>362.30416189609451</v>
      </c>
      <c r="G29" s="88"/>
      <c r="H29" s="5"/>
    </row>
    <row r="30" spans="1:9" x14ac:dyDescent="0.3">
      <c r="A30" s="157" t="s">
        <v>185</v>
      </c>
      <c r="B30" s="97">
        <v>290.23</v>
      </c>
      <c r="C30" s="150"/>
      <c r="D30" s="150"/>
      <c r="E30" s="88">
        <v>312.73</v>
      </c>
      <c r="F30" s="88">
        <f t="shared" si="4"/>
        <v>107.75247217723873</v>
      </c>
      <c r="G30" s="88"/>
      <c r="H30" s="5"/>
    </row>
    <row r="31" spans="1:9" x14ac:dyDescent="0.3">
      <c r="A31" s="157" t="s">
        <v>186</v>
      </c>
      <c r="B31" s="97">
        <v>4061.67</v>
      </c>
      <c r="C31" s="150"/>
      <c r="D31" s="150"/>
      <c r="E31" s="88">
        <v>2248.86</v>
      </c>
      <c r="F31" s="88">
        <f t="shared" si="4"/>
        <v>55.367865927069403</v>
      </c>
      <c r="G31" s="88"/>
      <c r="H31" s="5"/>
    </row>
    <row r="32" spans="1:9" x14ac:dyDescent="0.3">
      <c r="A32" s="229" t="s">
        <v>226</v>
      </c>
      <c r="B32" s="178">
        <f>B33+B34</f>
        <v>822.88</v>
      </c>
      <c r="C32" s="228"/>
      <c r="D32" s="228"/>
      <c r="E32" s="179">
        <f>E33+E34</f>
        <v>1014</v>
      </c>
      <c r="F32" s="179">
        <f>E32/B32*100</f>
        <v>123.22574372934085</v>
      </c>
      <c r="G32" s="179"/>
      <c r="H32" s="5"/>
    </row>
    <row r="33" spans="1:8" x14ac:dyDescent="0.3">
      <c r="A33" s="157" t="s">
        <v>225</v>
      </c>
      <c r="B33" s="97">
        <v>822.88</v>
      </c>
      <c r="C33" s="150"/>
      <c r="D33" s="150"/>
      <c r="E33" s="88">
        <v>1013.68</v>
      </c>
      <c r="F33" s="88">
        <f>E33/B33*100</f>
        <v>123.18685592066888</v>
      </c>
      <c r="G33" s="88"/>
      <c r="H33" s="5"/>
    </row>
    <row r="34" spans="1:8" x14ac:dyDescent="0.3">
      <c r="A34" s="157" t="s">
        <v>191</v>
      </c>
      <c r="B34" s="97">
        <v>0</v>
      </c>
      <c r="C34" s="150"/>
      <c r="D34" s="150"/>
      <c r="E34" s="88">
        <v>0.32</v>
      </c>
      <c r="F34" s="88"/>
      <c r="G34" s="88"/>
      <c r="H34" s="5"/>
    </row>
    <row r="35" spans="1:8" x14ac:dyDescent="0.3">
      <c r="A35" s="237" t="s">
        <v>19</v>
      </c>
      <c r="B35" s="175">
        <f>B36</f>
        <v>809.61</v>
      </c>
      <c r="C35" s="176">
        <v>1000</v>
      </c>
      <c r="D35" s="176">
        <v>1000</v>
      </c>
      <c r="E35" s="176">
        <f>E36</f>
        <v>1000</v>
      </c>
      <c r="F35" s="176">
        <f>E35/B35*100</f>
        <v>123.51626091574957</v>
      </c>
      <c r="G35" s="176">
        <f t="shared" si="0"/>
        <v>100</v>
      </c>
      <c r="H35" s="5"/>
    </row>
    <row r="36" spans="1:8" x14ac:dyDescent="0.3">
      <c r="A36" s="183" t="s">
        <v>196</v>
      </c>
      <c r="B36" s="178">
        <f>B37</f>
        <v>809.61</v>
      </c>
      <c r="C36" s="179"/>
      <c r="D36" s="179"/>
      <c r="E36" s="179">
        <v>1000</v>
      </c>
      <c r="F36" s="179">
        <f>E36/B36*100</f>
        <v>123.51626091574957</v>
      </c>
      <c r="G36" s="179"/>
      <c r="H36" s="5"/>
    </row>
    <row r="37" spans="1:8" x14ac:dyDescent="0.3">
      <c r="A37" s="98" t="s">
        <v>198</v>
      </c>
      <c r="B37" s="97">
        <v>809.61</v>
      </c>
      <c r="C37" s="88"/>
      <c r="D37" s="88"/>
      <c r="E37" s="88">
        <v>1000</v>
      </c>
      <c r="F37" s="88">
        <f>E37/B37*100</f>
        <v>123.51626091574957</v>
      </c>
      <c r="G37" s="88"/>
      <c r="H37" s="5"/>
    </row>
    <row r="38" spans="1:8" ht="40.200000000000003" x14ac:dyDescent="0.3">
      <c r="A38" s="153" t="s">
        <v>94</v>
      </c>
      <c r="B38" s="232">
        <f>B40</f>
        <v>85080.53</v>
      </c>
      <c r="C38" s="85">
        <v>97000</v>
      </c>
      <c r="D38" s="85">
        <f t="shared" ref="D38:D39" si="5">D39</f>
        <v>97000</v>
      </c>
      <c r="E38" s="85">
        <f>E39</f>
        <v>97000</v>
      </c>
      <c r="F38" s="85">
        <f t="shared" si="2"/>
        <v>114.00963299123784</v>
      </c>
      <c r="G38" s="85">
        <f t="shared" si="0"/>
        <v>100</v>
      </c>
      <c r="H38" s="5"/>
    </row>
    <row r="39" spans="1:8" x14ac:dyDescent="0.3">
      <c r="A39" s="158" t="s">
        <v>29</v>
      </c>
      <c r="B39" s="160">
        <f>B40</f>
        <v>85080.53</v>
      </c>
      <c r="C39" s="89">
        <v>97000</v>
      </c>
      <c r="D39" s="89">
        <f t="shared" si="5"/>
        <v>97000</v>
      </c>
      <c r="E39" s="89">
        <f>E40</f>
        <v>97000</v>
      </c>
      <c r="F39" s="89">
        <f t="shared" si="2"/>
        <v>114.00963299123784</v>
      </c>
      <c r="G39" s="89">
        <f t="shared" si="0"/>
        <v>100</v>
      </c>
      <c r="H39" s="5"/>
    </row>
    <row r="40" spans="1:8" x14ac:dyDescent="0.3">
      <c r="A40" s="155" t="s">
        <v>105</v>
      </c>
      <c r="B40" s="231">
        <f>B41</f>
        <v>85080.53</v>
      </c>
      <c r="C40" s="86">
        <v>97000</v>
      </c>
      <c r="D40" s="86">
        <f>D42</f>
        <v>97000</v>
      </c>
      <c r="E40" s="86">
        <f>E41</f>
        <v>97000</v>
      </c>
      <c r="F40" s="86">
        <f t="shared" si="2"/>
        <v>114.00963299123784</v>
      </c>
      <c r="G40" s="86">
        <f t="shared" si="0"/>
        <v>100</v>
      </c>
      <c r="H40" s="5"/>
    </row>
    <row r="41" spans="1:8" x14ac:dyDescent="0.3">
      <c r="A41" s="156" t="s">
        <v>78</v>
      </c>
      <c r="B41" s="87">
        <f>B42</f>
        <v>85080.53</v>
      </c>
      <c r="C41" s="90">
        <f>C42</f>
        <v>97000</v>
      </c>
      <c r="D41" s="90">
        <f>D42</f>
        <v>97000</v>
      </c>
      <c r="E41" s="90">
        <f>E42</f>
        <v>97000</v>
      </c>
      <c r="F41" s="90">
        <f t="shared" si="2"/>
        <v>114.00963299123784</v>
      </c>
      <c r="G41" s="90">
        <f t="shared" si="0"/>
        <v>100</v>
      </c>
      <c r="H41" s="5"/>
    </row>
    <row r="42" spans="1:8" x14ac:dyDescent="0.3">
      <c r="A42" s="237" t="s">
        <v>18</v>
      </c>
      <c r="B42" s="175">
        <f>B43+B45+B47</f>
        <v>85080.53</v>
      </c>
      <c r="C42" s="176">
        <v>97000</v>
      </c>
      <c r="D42" s="176">
        <v>97000</v>
      </c>
      <c r="E42" s="176">
        <f>E43+E45+E47</f>
        <v>97000</v>
      </c>
      <c r="F42" s="176">
        <f t="shared" si="2"/>
        <v>114.00963299123784</v>
      </c>
      <c r="G42" s="176">
        <f t="shared" si="0"/>
        <v>100</v>
      </c>
      <c r="H42" s="5"/>
    </row>
    <row r="43" spans="1:8" x14ac:dyDescent="0.3">
      <c r="A43" s="229" t="s">
        <v>165</v>
      </c>
      <c r="B43" s="178">
        <f>B44</f>
        <v>56334.2</v>
      </c>
      <c r="C43" s="228"/>
      <c r="D43" s="228"/>
      <c r="E43" s="179">
        <f>E44</f>
        <v>76850</v>
      </c>
      <c r="F43" s="179">
        <f t="shared" ref="F43:F48" si="6">E43/B43*100</f>
        <v>136.41801960443215</v>
      </c>
      <c r="G43" s="179"/>
      <c r="H43" s="5"/>
    </row>
    <row r="44" spans="1:8" ht="27" x14ac:dyDescent="0.3">
      <c r="A44" s="157" t="s">
        <v>227</v>
      </c>
      <c r="B44" s="97">
        <v>56334.2</v>
      </c>
      <c r="C44" s="150"/>
      <c r="D44" s="150"/>
      <c r="E44" s="88">
        <v>76850</v>
      </c>
      <c r="F44" s="88">
        <f t="shared" si="6"/>
        <v>136.41801960443215</v>
      </c>
      <c r="G44" s="88"/>
      <c r="H44" s="5"/>
    </row>
    <row r="45" spans="1:8" x14ac:dyDescent="0.3">
      <c r="A45" s="229" t="s">
        <v>170</v>
      </c>
      <c r="B45" s="242">
        <f>B46</f>
        <v>16192.18</v>
      </c>
      <c r="C45" s="230"/>
      <c r="D45" s="227"/>
      <c r="E45" s="179">
        <f>E46</f>
        <v>17600</v>
      </c>
      <c r="F45" s="179">
        <f t="shared" si="6"/>
        <v>108.69444386117249</v>
      </c>
      <c r="G45" s="179"/>
      <c r="H45" s="5"/>
    </row>
    <row r="46" spans="1:8" x14ac:dyDescent="0.3">
      <c r="A46" s="157" t="s">
        <v>173</v>
      </c>
      <c r="B46" s="97">
        <v>16192.18</v>
      </c>
      <c r="C46" s="150"/>
      <c r="D46" s="150"/>
      <c r="E46" s="88">
        <v>17600</v>
      </c>
      <c r="F46" s="88">
        <f t="shared" si="6"/>
        <v>108.69444386117249</v>
      </c>
      <c r="G46" s="88"/>
      <c r="H46" s="5"/>
    </row>
    <row r="47" spans="1:8" x14ac:dyDescent="0.3">
      <c r="A47" s="183" t="s">
        <v>177</v>
      </c>
      <c r="B47" s="178">
        <f>SUM(B48:B50)</f>
        <v>12554.149999999998</v>
      </c>
      <c r="C47" s="228"/>
      <c r="D47" s="228"/>
      <c r="E47" s="179">
        <f>SUM(E48:E50)</f>
        <v>2550</v>
      </c>
      <c r="F47" s="179">
        <f t="shared" si="6"/>
        <v>20.312008379699147</v>
      </c>
      <c r="G47" s="179"/>
      <c r="H47" s="5"/>
    </row>
    <row r="48" spans="1:8" x14ac:dyDescent="0.3">
      <c r="A48" s="98" t="s">
        <v>181</v>
      </c>
      <c r="B48" s="97">
        <v>497.71</v>
      </c>
      <c r="C48" s="150"/>
      <c r="D48" s="150"/>
      <c r="E48" s="88">
        <v>497.7</v>
      </c>
      <c r="F48" s="88">
        <f t="shared" si="6"/>
        <v>99.997990797854172</v>
      </c>
      <c r="G48" s="88"/>
      <c r="H48" s="5"/>
    </row>
    <row r="49" spans="1:8" x14ac:dyDescent="0.3">
      <c r="A49" s="98" t="s">
        <v>183</v>
      </c>
      <c r="B49" s="97">
        <v>9623.73</v>
      </c>
      <c r="C49" s="150"/>
      <c r="D49" s="150"/>
      <c r="E49" s="88">
        <v>67.739999999999995</v>
      </c>
      <c r="F49" s="88">
        <f t="shared" ref="F49:F50" si="7">E49/B49*100</f>
        <v>0.70388508405784445</v>
      </c>
      <c r="G49" s="88"/>
      <c r="H49" s="5"/>
    </row>
    <row r="50" spans="1:8" x14ac:dyDescent="0.3">
      <c r="A50" s="157" t="s">
        <v>184</v>
      </c>
      <c r="B50" s="97">
        <v>2432.71</v>
      </c>
      <c r="C50" s="150"/>
      <c r="D50" s="150"/>
      <c r="E50" s="88">
        <v>1984.56</v>
      </c>
      <c r="F50" s="88">
        <f t="shared" si="7"/>
        <v>81.578157692449977</v>
      </c>
      <c r="G50" s="88"/>
      <c r="H50" s="5"/>
    </row>
    <row r="51" spans="1:8" x14ac:dyDescent="0.3">
      <c r="A51" s="153" t="s">
        <v>95</v>
      </c>
      <c r="B51" s="232">
        <f>B52</f>
        <v>2465.23</v>
      </c>
      <c r="C51" s="85">
        <f t="shared" ref="C51:E52" si="8">C52</f>
        <v>5000</v>
      </c>
      <c r="D51" s="85">
        <f t="shared" si="8"/>
        <v>4621.75</v>
      </c>
      <c r="E51" s="85">
        <f t="shared" si="8"/>
        <v>4621.75</v>
      </c>
      <c r="F51" s="85">
        <f t="shared" si="2"/>
        <v>187.47743618242515</v>
      </c>
      <c r="G51" s="85">
        <f t="shared" si="0"/>
        <v>100</v>
      </c>
      <c r="H51" s="5"/>
    </row>
    <row r="52" spans="1:8" x14ac:dyDescent="0.3">
      <c r="A52" s="154" t="s">
        <v>29</v>
      </c>
      <c r="B52" s="160">
        <f>B53</f>
        <v>2465.23</v>
      </c>
      <c r="C52" s="89">
        <f t="shared" si="8"/>
        <v>5000</v>
      </c>
      <c r="D52" s="89">
        <f t="shared" si="8"/>
        <v>4621.75</v>
      </c>
      <c r="E52" s="89">
        <f t="shared" si="8"/>
        <v>4621.75</v>
      </c>
      <c r="F52" s="89">
        <f>E52/B51*100</f>
        <v>187.47743618242515</v>
      </c>
      <c r="G52" s="89">
        <f t="shared" si="0"/>
        <v>100</v>
      </c>
      <c r="H52" s="5"/>
    </row>
    <row r="53" spans="1:8" x14ac:dyDescent="0.3">
      <c r="A53" s="155" t="s">
        <v>105</v>
      </c>
      <c r="B53" s="231">
        <f>B54</f>
        <v>2465.23</v>
      </c>
      <c r="C53" s="86">
        <f t="shared" ref="C53:D53" si="9">C54</f>
        <v>5000</v>
      </c>
      <c r="D53" s="86">
        <f t="shared" si="9"/>
        <v>4621.75</v>
      </c>
      <c r="E53" s="86">
        <f>E54</f>
        <v>4621.75</v>
      </c>
      <c r="F53" s="86">
        <f>E53/B53*100</f>
        <v>187.47743618242515</v>
      </c>
      <c r="G53" s="86">
        <f t="shared" si="0"/>
        <v>100</v>
      </c>
      <c r="H53" s="5"/>
    </row>
    <row r="54" spans="1:8" x14ac:dyDescent="0.3">
      <c r="A54" s="237" t="s">
        <v>18</v>
      </c>
      <c r="B54" s="175">
        <f>B55</f>
        <v>2465.23</v>
      </c>
      <c r="C54" s="176">
        <v>5000</v>
      </c>
      <c r="D54" s="176">
        <v>4621.75</v>
      </c>
      <c r="E54" s="176">
        <f>E55</f>
        <v>4621.75</v>
      </c>
      <c r="F54" s="176">
        <f>E54/B54*100</f>
        <v>187.47743618242515</v>
      </c>
      <c r="G54" s="176">
        <f t="shared" si="0"/>
        <v>100</v>
      </c>
      <c r="H54" s="5"/>
    </row>
    <row r="55" spans="1:8" x14ac:dyDescent="0.3">
      <c r="A55" s="183" t="s">
        <v>177</v>
      </c>
      <c r="B55" s="178">
        <f>B56</f>
        <v>2465.23</v>
      </c>
      <c r="C55" s="179"/>
      <c r="D55" s="179"/>
      <c r="E55" s="179">
        <f>E56</f>
        <v>4621.75</v>
      </c>
      <c r="F55" s="179">
        <f>E55/B55*100</f>
        <v>187.47743618242515</v>
      </c>
      <c r="G55" s="179"/>
      <c r="H55" s="5"/>
    </row>
    <row r="56" spans="1:8" x14ac:dyDescent="0.3">
      <c r="A56" s="98" t="s">
        <v>179</v>
      </c>
      <c r="B56" s="97">
        <v>2465.23</v>
      </c>
      <c r="C56" s="88"/>
      <c r="D56" s="88"/>
      <c r="E56" s="88">
        <v>4621.75</v>
      </c>
      <c r="F56" s="88">
        <f>E56/B56*100</f>
        <v>187.47743618242515</v>
      </c>
      <c r="G56" s="88"/>
      <c r="H56" s="5"/>
    </row>
    <row r="57" spans="1:8" ht="27" x14ac:dyDescent="0.3">
      <c r="A57" s="152" t="s">
        <v>32</v>
      </c>
      <c r="B57" s="196">
        <f>B58</f>
        <v>16387.57</v>
      </c>
      <c r="C57" s="84">
        <f>C60+C75</f>
        <v>19000</v>
      </c>
      <c r="D57" s="84">
        <f t="shared" ref="D57:D58" si="10">D58</f>
        <v>90188.77</v>
      </c>
      <c r="E57" s="84">
        <f>E58</f>
        <v>33932.269999999997</v>
      </c>
      <c r="F57" s="84">
        <f>E57/B57*100</f>
        <v>207.06102247007942</v>
      </c>
      <c r="G57" s="84">
        <f t="shared" si="0"/>
        <v>37.623608792979432</v>
      </c>
      <c r="H57" s="5"/>
    </row>
    <row r="58" spans="1:8" ht="27" x14ac:dyDescent="0.3">
      <c r="A58" s="153" t="s">
        <v>33</v>
      </c>
      <c r="B58" s="232">
        <f>B59</f>
        <v>16387.57</v>
      </c>
      <c r="C58" s="85">
        <f>C59</f>
        <v>19000</v>
      </c>
      <c r="D58" s="85">
        <f t="shared" si="10"/>
        <v>90188.77</v>
      </c>
      <c r="E58" s="85">
        <f>E59</f>
        <v>33932.269999999997</v>
      </c>
      <c r="F58" s="85">
        <f t="shared" ref="F58:F59" si="11">E58/B58*100</f>
        <v>207.06102247007942</v>
      </c>
      <c r="G58" s="85">
        <f t="shared" ref="G58:G77" si="12">E58/D58*100</f>
        <v>37.623608792979432</v>
      </c>
      <c r="H58" s="5"/>
    </row>
    <row r="59" spans="1:8" x14ac:dyDescent="0.3">
      <c r="A59" s="154" t="s">
        <v>30</v>
      </c>
      <c r="B59" s="160">
        <f>B60</f>
        <v>16387.57</v>
      </c>
      <c r="C59" s="89">
        <f>C60+C75</f>
        <v>19000</v>
      </c>
      <c r="D59" s="89">
        <f>D60+D75</f>
        <v>90188.77</v>
      </c>
      <c r="E59" s="89">
        <f>E60+E75</f>
        <v>33932.269999999997</v>
      </c>
      <c r="F59" s="89">
        <f t="shared" si="11"/>
        <v>207.06102247007942</v>
      </c>
      <c r="G59" s="89">
        <f t="shared" si="12"/>
        <v>37.623608792979432</v>
      </c>
      <c r="H59" s="5"/>
    </row>
    <row r="60" spans="1:8" x14ac:dyDescent="0.3">
      <c r="A60" s="155" t="s">
        <v>106</v>
      </c>
      <c r="B60" s="231">
        <f>B61+B70</f>
        <v>16387.57</v>
      </c>
      <c r="C60" s="86">
        <f>C62+C65+C71</f>
        <v>19000</v>
      </c>
      <c r="D60" s="86">
        <f>D62+D65+D71</f>
        <v>30188.77</v>
      </c>
      <c r="E60" s="86">
        <f>E61+E70</f>
        <v>27515.01</v>
      </c>
      <c r="F60" s="86">
        <f>E60/B60*100</f>
        <v>167.90170842901051</v>
      </c>
      <c r="G60" s="86">
        <f>E60/D60*100</f>
        <v>91.143196625765128</v>
      </c>
      <c r="H60" s="5"/>
    </row>
    <row r="61" spans="1:8" x14ac:dyDescent="0.3">
      <c r="A61" s="156" t="s">
        <v>78</v>
      </c>
      <c r="B61" s="87">
        <f>B62+B65</f>
        <v>16387.57</v>
      </c>
      <c r="C61" s="87">
        <f>SUM(C62:C65)</f>
        <v>17000</v>
      </c>
      <c r="D61" s="87">
        <f>SUM(D62:D65)</f>
        <v>29038.77</v>
      </c>
      <c r="E61" s="87">
        <f>E62+E65</f>
        <v>26372.059999999998</v>
      </c>
      <c r="F61" s="87">
        <f>E61/B61*100</f>
        <v>160.92721495621376</v>
      </c>
      <c r="G61" s="87">
        <f>E61/D61*100</f>
        <v>90.816725364056381</v>
      </c>
      <c r="H61" s="5"/>
    </row>
    <row r="62" spans="1:8" x14ac:dyDescent="0.3">
      <c r="A62" s="237" t="s">
        <v>21</v>
      </c>
      <c r="B62" s="175">
        <v>8353.94</v>
      </c>
      <c r="C62" s="176">
        <v>6000</v>
      </c>
      <c r="D62" s="176">
        <v>17638.77</v>
      </c>
      <c r="E62" s="176">
        <f>E63</f>
        <v>14972.06</v>
      </c>
      <c r="F62" s="176">
        <f>E62/B62*100</f>
        <v>179.22154097348076</v>
      </c>
      <c r="G62" s="176">
        <f>E62/D62*100</f>
        <v>84.881542193701705</v>
      </c>
      <c r="H62" s="5"/>
    </row>
    <row r="63" spans="1:8" x14ac:dyDescent="0.3">
      <c r="A63" s="183" t="s">
        <v>160</v>
      </c>
      <c r="B63" s="178">
        <f>B64</f>
        <v>8353.94</v>
      </c>
      <c r="C63" s="179"/>
      <c r="D63" s="179"/>
      <c r="E63" s="179">
        <f>E64</f>
        <v>14972.06</v>
      </c>
      <c r="F63" s="179">
        <f>E63/B63*100</f>
        <v>179.22154097348076</v>
      </c>
      <c r="G63" s="179"/>
      <c r="H63" s="5"/>
    </row>
    <row r="64" spans="1:8" x14ac:dyDescent="0.3">
      <c r="A64" s="98" t="s">
        <v>161</v>
      </c>
      <c r="B64" s="97">
        <v>8353.94</v>
      </c>
      <c r="C64" s="88"/>
      <c r="D64" s="88"/>
      <c r="E64" s="88">
        <v>14972.06</v>
      </c>
      <c r="F64" s="88">
        <f t="shared" ref="F64:F127" si="13">E64/B64*100</f>
        <v>179.22154097348076</v>
      </c>
      <c r="G64" s="88"/>
      <c r="H64" s="5"/>
    </row>
    <row r="65" spans="1:8" x14ac:dyDescent="0.3">
      <c r="A65" s="237" t="s">
        <v>18</v>
      </c>
      <c r="B65" s="175">
        <v>8033.63</v>
      </c>
      <c r="C65" s="176">
        <v>11000</v>
      </c>
      <c r="D65" s="176">
        <v>11400</v>
      </c>
      <c r="E65" s="176">
        <v>11400</v>
      </c>
      <c r="F65" s="176">
        <f t="shared" si="13"/>
        <v>141.90347327422347</v>
      </c>
      <c r="G65" s="176">
        <f>E65/D65*100</f>
        <v>100</v>
      </c>
      <c r="H65" s="5"/>
    </row>
    <row r="66" spans="1:8" x14ac:dyDescent="0.3">
      <c r="A66" s="183" t="s">
        <v>177</v>
      </c>
      <c r="B66" s="178">
        <f>SUM(B67:B69)</f>
        <v>8033.63</v>
      </c>
      <c r="C66" s="179"/>
      <c r="D66" s="179"/>
      <c r="E66" s="179">
        <f>SUM(E67:E69)</f>
        <v>11400.000000000002</v>
      </c>
      <c r="F66" s="179">
        <f t="shared" si="13"/>
        <v>141.9034732742235</v>
      </c>
      <c r="G66" s="179"/>
      <c r="H66" s="5"/>
    </row>
    <row r="67" spans="1:8" x14ac:dyDescent="0.3">
      <c r="A67" s="98" t="s">
        <v>178</v>
      </c>
      <c r="B67" s="97">
        <v>0</v>
      </c>
      <c r="C67" s="88"/>
      <c r="D67" s="88"/>
      <c r="E67" s="88">
        <v>64.849999999999994</v>
      </c>
      <c r="F67" s="150"/>
      <c r="G67" s="88"/>
      <c r="H67" s="5"/>
    </row>
    <row r="68" spans="1:8" x14ac:dyDescent="0.3">
      <c r="A68" s="157" t="s">
        <v>184</v>
      </c>
      <c r="B68" s="97">
        <v>7635.46</v>
      </c>
      <c r="C68" s="88"/>
      <c r="D68" s="88"/>
      <c r="E68" s="88">
        <v>10870.62</v>
      </c>
      <c r="F68" s="88">
        <f t="shared" si="13"/>
        <v>142.3702042836974</v>
      </c>
      <c r="G68" s="88"/>
      <c r="H68" s="5"/>
    </row>
    <row r="69" spans="1:8" x14ac:dyDescent="0.3">
      <c r="A69" s="157" t="s">
        <v>186</v>
      </c>
      <c r="B69" s="97">
        <v>398.17</v>
      </c>
      <c r="C69" s="88"/>
      <c r="D69" s="88"/>
      <c r="E69" s="88">
        <v>464.53</v>
      </c>
      <c r="F69" s="88">
        <f t="shared" si="13"/>
        <v>116.66624808498882</v>
      </c>
      <c r="G69" s="88"/>
      <c r="H69" s="5"/>
    </row>
    <row r="70" spans="1:8" x14ac:dyDescent="0.3">
      <c r="A70" s="156" t="s">
        <v>79</v>
      </c>
      <c r="B70" s="87">
        <f t="shared" ref="B70:D70" si="14">B71</f>
        <v>0</v>
      </c>
      <c r="C70" s="90">
        <f t="shared" si="14"/>
        <v>2000</v>
      </c>
      <c r="D70" s="90">
        <f t="shared" si="14"/>
        <v>1150</v>
      </c>
      <c r="E70" s="90">
        <f>E71</f>
        <v>1142.95</v>
      </c>
      <c r="F70" s="150"/>
      <c r="G70" s="90">
        <f>E70/D70*100</f>
        <v>99.386956521739137</v>
      </c>
      <c r="H70" s="5"/>
    </row>
    <row r="71" spans="1:8" ht="27" x14ac:dyDescent="0.3">
      <c r="A71" s="237" t="s">
        <v>20</v>
      </c>
      <c r="B71" s="175">
        <v>0</v>
      </c>
      <c r="C71" s="176">
        <v>2000</v>
      </c>
      <c r="D71" s="176">
        <v>1150</v>
      </c>
      <c r="E71" s="176">
        <v>1142.95</v>
      </c>
      <c r="F71" s="238"/>
      <c r="G71" s="176">
        <f t="shared" si="12"/>
        <v>99.386956521739137</v>
      </c>
      <c r="H71" s="5"/>
    </row>
    <row r="72" spans="1:8" x14ac:dyDescent="0.3">
      <c r="A72" s="183" t="s">
        <v>206</v>
      </c>
      <c r="B72" s="178">
        <v>0</v>
      </c>
      <c r="C72" s="228"/>
      <c r="D72" s="228"/>
      <c r="E72" s="179">
        <f>E73+E74</f>
        <v>1142.95</v>
      </c>
      <c r="F72" s="228"/>
      <c r="G72" s="179"/>
      <c r="H72" s="5"/>
    </row>
    <row r="73" spans="1:8" x14ac:dyDescent="0.3">
      <c r="A73" s="98" t="s">
        <v>207</v>
      </c>
      <c r="B73" s="97">
        <v>0</v>
      </c>
      <c r="C73" s="150"/>
      <c r="D73" s="150"/>
      <c r="E73" s="88">
        <v>1007.75</v>
      </c>
      <c r="F73" s="150"/>
      <c r="G73" s="88"/>
      <c r="H73" s="5"/>
    </row>
    <row r="74" spans="1:8" x14ac:dyDescent="0.3">
      <c r="A74" s="98" t="s">
        <v>211</v>
      </c>
      <c r="B74" s="97">
        <v>0</v>
      </c>
      <c r="C74" s="150"/>
      <c r="D74" s="150"/>
      <c r="E74" s="88">
        <v>135.19999999999999</v>
      </c>
      <c r="F74" s="150"/>
      <c r="G74" s="88"/>
      <c r="H74" s="5"/>
    </row>
    <row r="75" spans="1:8" x14ac:dyDescent="0.3">
      <c r="A75" s="155" t="s">
        <v>107</v>
      </c>
      <c r="B75" s="231">
        <f>B76</f>
        <v>0</v>
      </c>
      <c r="C75" s="86">
        <f>C76</f>
        <v>0</v>
      </c>
      <c r="D75" s="86">
        <f>D77</f>
        <v>60000</v>
      </c>
      <c r="E75" s="86">
        <f>E76</f>
        <v>6417.26</v>
      </c>
      <c r="F75" s="246"/>
      <c r="G75" s="86">
        <f>E75/D75*100</f>
        <v>10.695433333333334</v>
      </c>
      <c r="H75" s="5"/>
    </row>
    <row r="76" spans="1:8" ht="27" x14ac:dyDescent="0.3">
      <c r="A76" s="156" t="s">
        <v>84</v>
      </c>
      <c r="B76" s="87">
        <f>B77</f>
        <v>0</v>
      </c>
      <c r="C76" s="90">
        <f>C77</f>
        <v>0</v>
      </c>
      <c r="D76" s="90">
        <f>D77</f>
        <v>60000</v>
      </c>
      <c r="E76" s="90">
        <f>E77</f>
        <v>6417.26</v>
      </c>
      <c r="F76" s="244"/>
      <c r="G76" s="90">
        <f t="shared" si="12"/>
        <v>10.695433333333334</v>
      </c>
      <c r="H76" s="5"/>
    </row>
    <row r="77" spans="1:8" ht="27" x14ac:dyDescent="0.3">
      <c r="A77" s="237" t="s">
        <v>85</v>
      </c>
      <c r="B77" s="175">
        <v>0</v>
      </c>
      <c r="C77" s="176">
        <v>0</v>
      </c>
      <c r="D77" s="176">
        <v>60000</v>
      </c>
      <c r="E77" s="176">
        <f>E78</f>
        <v>6417.26</v>
      </c>
      <c r="F77" s="245"/>
      <c r="G77" s="176">
        <f t="shared" si="12"/>
        <v>10.695433333333334</v>
      </c>
      <c r="H77" s="5"/>
    </row>
    <row r="78" spans="1:8" ht="40.200000000000003" x14ac:dyDescent="0.3">
      <c r="A78" s="183" t="s">
        <v>218</v>
      </c>
      <c r="B78" s="178">
        <v>0</v>
      </c>
      <c r="C78" s="179"/>
      <c r="D78" s="179"/>
      <c r="E78" s="179">
        <f>E79</f>
        <v>6417.26</v>
      </c>
      <c r="F78" s="243"/>
      <c r="G78" s="179"/>
      <c r="H78" s="5"/>
    </row>
    <row r="79" spans="1:8" ht="27" x14ac:dyDescent="0.3">
      <c r="A79" s="98" t="s">
        <v>219</v>
      </c>
      <c r="B79" s="97">
        <v>0</v>
      </c>
      <c r="C79" s="88"/>
      <c r="D79" s="88"/>
      <c r="E79" s="88">
        <v>6417.26</v>
      </c>
      <c r="F79" s="244"/>
      <c r="G79" s="88"/>
      <c r="H79" s="5"/>
    </row>
    <row r="80" spans="1:8" ht="27" x14ac:dyDescent="0.3">
      <c r="A80" s="152" t="s">
        <v>96</v>
      </c>
      <c r="B80" s="196">
        <f>B81+B107+B116+B125+B185+B232+B249</f>
        <v>135695.03999999998</v>
      </c>
      <c r="C80" s="84">
        <f>C81+C107+C116+C125+C185+C232</f>
        <v>244572</v>
      </c>
      <c r="D80" s="84">
        <f>D81+D107+D116+D125+D185+D232+D249</f>
        <v>424268.4</v>
      </c>
      <c r="E80" s="84">
        <f>E81+E107+E116+E125+E185+E232+E249</f>
        <v>363036.65000000008</v>
      </c>
      <c r="F80" s="253">
        <f t="shared" si="13"/>
        <v>267.53862926751054</v>
      </c>
      <c r="G80" s="84">
        <f t="shared" ref="G80:G108" si="15">E80/D80*100</f>
        <v>85.567685455716259</v>
      </c>
      <c r="H80" s="5"/>
    </row>
    <row r="81" spans="1:8" x14ac:dyDescent="0.3">
      <c r="A81" s="153" t="s">
        <v>97</v>
      </c>
      <c r="B81" s="232">
        <f>B88</f>
        <v>17917.579999999998</v>
      </c>
      <c r="C81" s="85">
        <f>C83+C89</f>
        <v>44200</v>
      </c>
      <c r="D81" s="85">
        <f>D82+D89</f>
        <v>43815</v>
      </c>
      <c r="E81" s="85">
        <f>E83+E89</f>
        <v>43815</v>
      </c>
      <c r="F81" s="85">
        <f t="shared" si="13"/>
        <v>244.53637154124613</v>
      </c>
      <c r="G81" s="85">
        <f t="shared" si="15"/>
        <v>100</v>
      </c>
      <c r="H81" s="5"/>
    </row>
    <row r="82" spans="1:8" x14ac:dyDescent="0.3">
      <c r="A82" s="159" t="s">
        <v>29</v>
      </c>
      <c r="B82" s="97">
        <v>0</v>
      </c>
      <c r="C82" s="88">
        <f t="shared" ref="C82:D84" si="16">C83</f>
        <v>0</v>
      </c>
      <c r="D82" s="88">
        <f t="shared" si="16"/>
        <v>250</v>
      </c>
      <c r="E82" s="88">
        <f>E83</f>
        <v>250</v>
      </c>
      <c r="F82" s="244"/>
      <c r="G82" s="88">
        <f t="shared" si="15"/>
        <v>100</v>
      </c>
      <c r="H82" s="5"/>
    </row>
    <row r="83" spans="1:8" x14ac:dyDescent="0.3">
      <c r="A83" s="155" t="s">
        <v>108</v>
      </c>
      <c r="B83" s="231">
        <f>B84</f>
        <v>0</v>
      </c>
      <c r="C83" s="86">
        <f t="shared" si="16"/>
        <v>0</v>
      </c>
      <c r="D83" s="86">
        <f t="shared" si="16"/>
        <v>250</v>
      </c>
      <c r="E83" s="86">
        <f>E84</f>
        <v>250</v>
      </c>
      <c r="F83" s="246"/>
      <c r="G83" s="86">
        <f t="shared" si="15"/>
        <v>100</v>
      </c>
      <c r="H83" s="5"/>
    </row>
    <row r="84" spans="1:8" x14ac:dyDescent="0.3">
      <c r="A84" s="156" t="s">
        <v>79</v>
      </c>
      <c r="B84" s="87">
        <f>B85</f>
        <v>0</v>
      </c>
      <c r="C84" s="90">
        <f t="shared" si="16"/>
        <v>0</v>
      </c>
      <c r="D84" s="90">
        <f t="shared" si="16"/>
        <v>250</v>
      </c>
      <c r="E84" s="90">
        <f>E85</f>
        <v>250</v>
      </c>
      <c r="F84" s="244"/>
      <c r="G84" s="90">
        <f t="shared" si="15"/>
        <v>100</v>
      </c>
      <c r="H84" s="5"/>
    </row>
    <row r="85" spans="1:8" ht="27" x14ac:dyDescent="0.3">
      <c r="A85" s="237" t="s">
        <v>64</v>
      </c>
      <c r="B85" s="175">
        <v>0</v>
      </c>
      <c r="C85" s="176">
        <v>0</v>
      </c>
      <c r="D85" s="176">
        <v>250</v>
      </c>
      <c r="E85" s="176">
        <f>E86</f>
        <v>250</v>
      </c>
      <c r="F85" s="245"/>
      <c r="G85" s="176">
        <f t="shared" si="15"/>
        <v>100</v>
      </c>
      <c r="H85" s="5"/>
    </row>
    <row r="86" spans="1:8" x14ac:dyDescent="0.3">
      <c r="A86" s="183" t="s">
        <v>204</v>
      </c>
      <c r="B86" s="178">
        <v>0</v>
      </c>
      <c r="C86" s="179"/>
      <c r="D86" s="179"/>
      <c r="E86" s="179">
        <f>E87</f>
        <v>250</v>
      </c>
      <c r="F86" s="243"/>
      <c r="G86" s="179"/>
      <c r="H86" s="5"/>
    </row>
    <row r="87" spans="1:8" x14ac:dyDescent="0.3">
      <c r="A87" s="98" t="s">
        <v>205</v>
      </c>
      <c r="B87" s="97">
        <v>0</v>
      </c>
      <c r="C87" s="88"/>
      <c r="D87" s="88"/>
      <c r="E87" s="88">
        <v>250</v>
      </c>
      <c r="F87" s="244"/>
      <c r="G87" s="88"/>
      <c r="H87" s="5"/>
    </row>
    <row r="88" spans="1:8" x14ac:dyDescent="0.3">
      <c r="A88" s="154" t="s">
        <v>30</v>
      </c>
      <c r="B88" s="160">
        <f>B89</f>
        <v>17917.579999999998</v>
      </c>
      <c r="C88" s="89">
        <f>C89</f>
        <v>44200</v>
      </c>
      <c r="D88" s="89">
        <f>D89</f>
        <v>43565</v>
      </c>
      <c r="E88" s="89">
        <f>E89</f>
        <v>43565</v>
      </c>
      <c r="F88" s="88">
        <f t="shared" si="13"/>
        <v>243.14109383075171</v>
      </c>
      <c r="G88" s="89">
        <f t="shared" si="15"/>
        <v>100</v>
      </c>
      <c r="H88" s="5"/>
    </row>
    <row r="89" spans="1:8" x14ac:dyDescent="0.3">
      <c r="A89" s="155" t="s">
        <v>109</v>
      </c>
      <c r="B89" s="231">
        <f>B90+B103</f>
        <v>17917.579999999998</v>
      </c>
      <c r="C89" s="86">
        <f>C90+C103</f>
        <v>44200</v>
      </c>
      <c r="D89" s="86">
        <f>D91+D104</f>
        <v>43565</v>
      </c>
      <c r="E89" s="86">
        <f>E90+E103</f>
        <v>43565</v>
      </c>
      <c r="F89" s="86">
        <f t="shared" si="13"/>
        <v>243.14109383075171</v>
      </c>
      <c r="G89" s="86">
        <f t="shared" si="15"/>
        <v>100</v>
      </c>
      <c r="H89" s="5"/>
    </row>
    <row r="90" spans="1:8" x14ac:dyDescent="0.3">
      <c r="A90" s="156" t="s">
        <v>78</v>
      </c>
      <c r="B90" s="87">
        <f>B91</f>
        <v>13935.9</v>
      </c>
      <c r="C90" s="90">
        <f>C91</f>
        <v>15000</v>
      </c>
      <c r="D90" s="90">
        <f>D91</f>
        <v>14365</v>
      </c>
      <c r="E90" s="90">
        <f>E91</f>
        <v>14365</v>
      </c>
      <c r="F90" s="88">
        <f t="shared" si="13"/>
        <v>103.07909786953122</v>
      </c>
      <c r="G90" s="90">
        <f t="shared" si="15"/>
        <v>100</v>
      </c>
      <c r="H90" s="5"/>
    </row>
    <row r="91" spans="1:8" x14ac:dyDescent="0.3">
      <c r="A91" s="237" t="s">
        <v>18</v>
      </c>
      <c r="B91" s="175">
        <f>B92+B95+B100</f>
        <v>13935.9</v>
      </c>
      <c r="C91" s="176">
        <v>15000</v>
      </c>
      <c r="D91" s="176">
        <v>14365</v>
      </c>
      <c r="E91" s="176">
        <f>E92+E95+E100</f>
        <v>14365</v>
      </c>
      <c r="F91" s="176">
        <f t="shared" si="13"/>
        <v>103.07909786953122</v>
      </c>
      <c r="G91" s="176">
        <f t="shared" si="15"/>
        <v>100</v>
      </c>
      <c r="H91" s="5"/>
    </row>
    <row r="92" spans="1:8" x14ac:dyDescent="0.3">
      <c r="A92" s="229" t="s">
        <v>170</v>
      </c>
      <c r="B92" s="178">
        <f>B93+B94</f>
        <v>398.16</v>
      </c>
      <c r="C92" s="179"/>
      <c r="D92" s="179"/>
      <c r="E92" s="179">
        <f>E93</f>
        <v>400</v>
      </c>
      <c r="F92" s="179">
        <f t="shared" si="13"/>
        <v>100.46212577858147</v>
      </c>
      <c r="G92" s="179"/>
      <c r="H92" s="5"/>
    </row>
    <row r="93" spans="1:8" x14ac:dyDescent="0.3">
      <c r="A93" s="157" t="s">
        <v>171</v>
      </c>
      <c r="B93" s="97">
        <v>246.86</v>
      </c>
      <c r="C93" s="88"/>
      <c r="D93" s="88"/>
      <c r="E93" s="88">
        <v>400</v>
      </c>
      <c r="F93" s="88">
        <f t="shared" si="13"/>
        <v>162.03516163007373</v>
      </c>
      <c r="G93" s="88"/>
      <c r="H93" s="5"/>
    </row>
    <row r="94" spans="1:8" x14ac:dyDescent="0.3">
      <c r="A94" s="157" t="s">
        <v>172</v>
      </c>
      <c r="B94" s="97">
        <v>151.30000000000001</v>
      </c>
      <c r="C94" s="88"/>
      <c r="D94" s="88"/>
      <c r="E94" s="88">
        <v>0</v>
      </c>
      <c r="F94" s="88">
        <f t="shared" si="13"/>
        <v>0</v>
      </c>
      <c r="G94" s="88"/>
      <c r="H94" s="5"/>
    </row>
    <row r="95" spans="1:8" x14ac:dyDescent="0.3">
      <c r="A95" s="183" t="s">
        <v>177</v>
      </c>
      <c r="B95" s="178">
        <f>SUM(B96:B99)</f>
        <v>11016.01</v>
      </c>
      <c r="C95" s="179"/>
      <c r="D95" s="179"/>
      <c r="E95" s="179">
        <f>SUM(E96:E99)</f>
        <v>11100</v>
      </c>
      <c r="F95" s="179">
        <f t="shared" si="13"/>
        <v>100.7624357639472</v>
      </c>
      <c r="G95" s="179"/>
      <c r="H95" s="5"/>
    </row>
    <row r="96" spans="1:8" x14ac:dyDescent="0.3">
      <c r="A96" s="98" t="s">
        <v>178</v>
      </c>
      <c r="B96" s="97">
        <v>783.06</v>
      </c>
      <c r="C96" s="88"/>
      <c r="D96" s="88"/>
      <c r="E96" s="88">
        <v>482.18</v>
      </c>
      <c r="F96" s="88">
        <f t="shared" si="13"/>
        <v>61.576379843179332</v>
      </c>
      <c r="G96" s="88"/>
      <c r="H96" s="5"/>
    </row>
    <row r="97" spans="1:8" x14ac:dyDescent="0.3">
      <c r="A97" s="98" t="s">
        <v>179</v>
      </c>
      <c r="B97" s="97">
        <v>1097.43</v>
      </c>
      <c r="C97" s="88"/>
      <c r="D97" s="88"/>
      <c r="E97" s="88">
        <v>0</v>
      </c>
      <c r="F97" s="88">
        <f t="shared" si="13"/>
        <v>0</v>
      </c>
      <c r="G97" s="88"/>
      <c r="H97" s="5"/>
    </row>
    <row r="98" spans="1:8" x14ac:dyDescent="0.3">
      <c r="A98" s="157" t="s">
        <v>184</v>
      </c>
      <c r="B98" s="97">
        <v>8627.86</v>
      </c>
      <c r="C98" s="88"/>
      <c r="D98" s="88"/>
      <c r="E98" s="88">
        <v>6766.04</v>
      </c>
      <c r="F98" s="88">
        <f t="shared" si="13"/>
        <v>78.420836684878978</v>
      </c>
      <c r="G98" s="88"/>
      <c r="H98" s="5"/>
    </row>
    <row r="99" spans="1:8" x14ac:dyDescent="0.3">
      <c r="A99" s="157" t="s">
        <v>186</v>
      </c>
      <c r="B99" s="97">
        <v>507.66</v>
      </c>
      <c r="C99" s="88"/>
      <c r="D99" s="88"/>
      <c r="E99" s="88">
        <v>3851.78</v>
      </c>
      <c r="F99" s="88">
        <f t="shared" si="13"/>
        <v>758.73222235354365</v>
      </c>
      <c r="G99" s="88"/>
      <c r="H99" s="5"/>
    </row>
    <row r="100" spans="1:8" x14ac:dyDescent="0.3">
      <c r="A100" s="229" t="s">
        <v>226</v>
      </c>
      <c r="B100" s="178">
        <f>B101+B102</f>
        <v>2521.73</v>
      </c>
      <c r="C100" s="179"/>
      <c r="D100" s="179"/>
      <c r="E100" s="179">
        <f>E102</f>
        <v>2865</v>
      </c>
      <c r="F100" s="179">
        <f t="shared" si="13"/>
        <v>113.61248032104945</v>
      </c>
      <c r="G100" s="179"/>
      <c r="H100" s="5"/>
    </row>
    <row r="101" spans="1:8" x14ac:dyDescent="0.3">
      <c r="A101" s="157" t="s">
        <v>225</v>
      </c>
      <c r="B101" s="97">
        <v>353.81</v>
      </c>
      <c r="C101" s="88"/>
      <c r="D101" s="88"/>
      <c r="E101" s="88"/>
      <c r="F101" s="88">
        <f t="shared" si="13"/>
        <v>0</v>
      </c>
      <c r="G101" s="88"/>
      <c r="H101" s="5"/>
    </row>
    <row r="102" spans="1:8" x14ac:dyDescent="0.3">
      <c r="A102" s="157" t="s">
        <v>194</v>
      </c>
      <c r="B102" s="97">
        <v>2167.92</v>
      </c>
      <c r="C102" s="88"/>
      <c r="D102" s="88"/>
      <c r="E102" s="88">
        <v>2865</v>
      </c>
      <c r="F102" s="88">
        <f t="shared" si="13"/>
        <v>132.15432303775049</v>
      </c>
      <c r="G102" s="88"/>
      <c r="H102" s="5"/>
    </row>
    <row r="103" spans="1:8" x14ac:dyDescent="0.3">
      <c r="A103" s="156" t="s">
        <v>79</v>
      </c>
      <c r="B103" s="87">
        <f>B104</f>
        <v>3981.68</v>
      </c>
      <c r="C103" s="90">
        <f>C104</f>
        <v>29200</v>
      </c>
      <c r="D103" s="90">
        <f>D104</f>
        <v>29200</v>
      </c>
      <c r="E103" s="90">
        <f>E104</f>
        <v>29200</v>
      </c>
      <c r="F103" s="90">
        <f t="shared" si="13"/>
        <v>733.35878322718054</v>
      </c>
      <c r="G103" s="90">
        <f t="shared" si="15"/>
        <v>100</v>
      </c>
      <c r="H103" s="5"/>
    </row>
    <row r="104" spans="1:8" ht="27" x14ac:dyDescent="0.3">
      <c r="A104" s="237" t="s">
        <v>20</v>
      </c>
      <c r="B104" s="175">
        <v>3981.68</v>
      </c>
      <c r="C104" s="176">
        <v>29200</v>
      </c>
      <c r="D104" s="176">
        <v>29200</v>
      </c>
      <c r="E104" s="176">
        <f>E105</f>
        <v>29200</v>
      </c>
      <c r="F104" s="176">
        <f t="shared" si="13"/>
        <v>733.35878322718054</v>
      </c>
      <c r="G104" s="176">
        <f t="shared" si="15"/>
        <v>100</v>
      </c>
      <c r="H104" s="5"/>
    </row>
    <row r="105" spans="1:8" x14ac:dyDescent="0.3">
      <c r="A105" s="183" t="s">
        <v>206</v>
      </c>
      <c r="B105" s="178">
        <f>B106</f>
        <v>3981.68</v>
      </c>
      <c r="C105" s="228"/>
      <c r="D105" s="228"/>
      <c r="E105" s="179">
        <f>E106</f>
        <v>29200</v>
      </c>
      <c r="F105" s="179">
        <f t="shared" si="13"/>
        <v>733.35878322718054</v>
      </c>
      <c r="G105" s="179"/>
      <c r="H105" s="5"/>
    </row>
    <row r="106" spans="1:8" x14ac:dyDescent="0.3">
      <c r="A106" s="157" t="s">
        <v>210</v>
      </c>
      <c r="B106" s="97">
        <v>3981.68</v>
      </c>
      <c r="C106" s="150"/>
      <c r="D106" s="150"/>
      <c r="E106" s="88">
        <v>29200</v>
      </c>
      <c r="F106" s="88">
        <f t="shared" si="13"/>
        <v>733.35878322718054</v>
      </c>
      <c r="G106" s="88"/>
      <c r="H106" s="5"/>
    </row>
    <row r="107" spans="1:8" ht="27" x14ac:dyDescent="0.3">
      <c r="A107" s="153" t="s">
        <v>34</v>
      </c>
      <c r="B107" s="232">
        <f>B108</f>
        <v>0</v>
      </c>
      <c r="C107" s="85">
        <f>C108</f>
        <v>240</v>
      </c>
      <c r="D107" s="85">
        <f t="shared" ref="D107:D108" si="17">D108</f>
        <v>4200.0200000000004</v>
      </c>
      <c r="E107" s="85">
        <f>E109</f>
        <v>3960.02</v>
      </c>
      <c r="F107" s="247"/>
      <c r="G107" s="85">
        <f t="shared" si="15"/>
        <v>94.285741496469058</v>
      </c>
      <c r="H107" s="5"/>
    </row>
    <row r="108" spans="1:8" x14ac:dyDescent="0.3">
      <c r="A108" s="154" t="s">
        <v>30</v>
      </c>
      <c r="B108" s="160">
        <f>B109</f>
        <v>0</v>
      </c>
      <c r="C108" s="89">
        <f>C109</f>
        <v>240</v>
      </c>
      <c r="D108" s="89">
        <f t="shared" si="17"/>
        <v>4200.0200000000004</v>
      </c>
      <c r="E108" s="89">
        <f>E109</f>
        <v>3960.02</v>
      </c>
      <c r="F108" s="244"/>
      <c r="G108" s="89">
        <f t="shared" si="15"/>
        <v>94.285741496469058</v>
      </c>
      <c r="H108" s="5"/>
    </row>
    <row r="109" spans="1:8" ht="27" x14ac:dyDescent="0.3">
      <c r="A109" s="155" t="s">
        <v>98</v>
      </c>
      <c r="B109" s="231">
        <f>B110</f>
        <v>0</v>
      </c>
      <c r="C109" s="86">
        <f>C111</f>
        <v>240</v>
      </c>
      <c r="D109" s="86">
        <f>D111</f>
        <v>4200.0200000000004</v>
      </c>
      <c r="E109" s="86">
        <f>E110</f>
        <v>3960.02</v>
      </c>
      <c r="F109" s="246"/>
      <c r="G109" s="86">
        <f>G111</f>
        <v>94.285741496469058</v>
      </c>
      <c r="H109" s="5"/>
    </row>
    <row r="110" spans="1:8" x14ac:dyDescent="0.3">
      <c r="A110" s="156" t="s">
        <v>79</v>
      </c>
      <c r="B110" s="87">
        <f>B111</f>
        <v>0</v>
      </c>
      <c r="C110" s="90">
        <f>C111</f>
        <v>240</v>
      </c>
      <c r="D110" s="90">
        <f>D111</f>
        <v>4200.0200000000004</v>
      </c>
      <c r="E110" s="90">
        <f>E111</f>
        <v>3960.02</v>
      </c>
      <c r="F110" s="244"/>
      <c r="G110" s="90">
        <f>G111</f>
        <v>94.285741496469058</v>
      </c>
      <c r="H110" s="5"/>
    </row>
    <row r="111" spans="1:8" ht="27" x14ac:dyDescent="0.3">
      <c r="A111" s="237" t="s">
        <v>20</v>
      </c>
      <c r="B111" s="175">
        <v>0</v>
      </c>
      <c r="C111" s="176">
        <v>240</v>
      </c>
      <c r="D111" s="176">
        <v>4200.0200000000004</v>
      </c>
      <c r="E111" s="176">
        <f>E112+E114</f>
        <v>3960.02</v>
      </c>
      <c r="F111" s="245"/>
      <c r="G111" s="176">
        <f t="shared" ref="G111:G120" si="18">E111/D111*100</f>
        <v>94.285741496469058</v>
      </c>
      <c r="H111" s="5"/>
    </row>
    <row r="112" spans="1:8" x14ac:dyDescent="0.3">
      <c r="A112" s="229" t="s">
        <v>206</v>
      </c>
      <c r="B112" s="178">
        <v>0</v>
      </c>
      <c r="C112" s="179"/>
      <c r="D112" s="179"/>
      <c r="E112" s="179">
        <f>E113</f>
        <v>3720.11</v>
      </c>
      <c r="F112" s="243"/>
      <c r="G112" s="179"/>
      <c r="H112" s="5"/>
    </row>
    <row r="113" spans="1:8" x14ac:dyDescent="0.3">
      <c r="A113" s="157" t="s">
        <v>228</v>
      </c>
      <c r="B113" s="97">
        <v>0</v>
      </c>
      <c r="C113" s="88"/>
      <c r="D113" s="88"/>
      <c r="E113" s="88">
        <v>3720.11</v>
      </c>
      <c r="F113" s="244"/>
      <c r="G113" s="88"/>
      <c r="H113" s="5"/>
    </row>
    <row r="114" spans="1:8" ht="27" x14ac:dyDescent="0.3">
      <c r="A114" s="183" t="s">
        <v>212</v>
      </c>
      <c r="B114" s="178">
        <v>0</v>
      </c>
      <c r="C114" s="179"/>
      <c r="D114" s="179"/>
      <c r="E114" s="179">
        <f>E115</f>
        <v>239.91</v>
      </c>
      <c r="F114" s="243"/>
      <c r="G114" s="179"/>
      <c r="H114" s="5"/>
    </row>
    <row r="115" spans="1:8" x14ac:dyDescent="0.3">
      <c r="A115" s="98" t="s">
        <v>213</v>
      </c>
      <c r="B115" s="97">
        <v>0</v>
      </c>
      <c r="C115" s="88"/>
      <c r="D115" s="88"/>
      <c r="E115" s="88">
        <v>239.91</v>
      </c>
      <c r="F115" s="244"/>
      <c r="G115" s="88"/>
      <c r="H115" s="5"/>
    </row>
    <row r="116" spans="1:8" ht="27" x14ac:dyDescent="0.3">
      <c r="A116" s="153" t="s">
        <v>35</v>
      </c>
      <c r="B116" s="232">
        <f>B117</f>
        <v>0</v>
      </c>
      <c r="C116" s="85">
        <f>C117</f>
        <v>1532</v>
      </c>
      <c r="D116" s="85">
        <f t="shared" ref="D116:D117" si="19">D117</f>
        <v>4800.4400000000005</v>
      </c>
      <c r="E116" s="85">
        <f t="shared" ref="E116:E121" si="20">E117</f>
        <v>3268.44</v>
      </c>
      <c r="F116" s="247"/>
      <c r="G116" s="85">
        <f>E116/D116*100</f>
        <v>68.086258759613699</v>
      </c>
      <c r="H116" s="5"/>
    </row>
    <row r="117" spans="1:8" x14ac:dyDescent="0.3">
      <c r="A117" s="154" t="s">
        <v>30</v>
      </c>
      <c r="B117" s="160">
        <f>B118</f>
        <v>0</v>
      </c>
      <c r="C117" s="89">
        <f>C118</f>
        <v>1532</v>
      </c>
      <c r="D117" s="89">
        <f t="shared" si="19"/>
        <v>4800.4400000000005</v>
      </c>
      <c r="E117" s="89">
        <f t="shared" si="20"/>
        <v>3268.44</v>
      </c>
      <c r="F117" s="244"/>
      <c r="G117" s="89">
        <f t="shared" si="18"/>
        <v>68.086258759613699</v>
      </c>
      <c r="H117" s="5"/>
    </row>
    <row r="118" spans="1:8" x14ac:dyDescent="0.3">
      <c r="A118" s="155" t="s">
        <v>115</v>
      </c>
      <c r="B118" s="231">
        <f>B119+B123</f>
        <v>0</v>
      </c>
      <c r="C118" s="86">
        <f>C119+C123</f>
        <v>1532</v>
      </c>
      <c r="D118" s="86">
        <f>D119+D123</f>
        <v>4800.4400000000005</v>
      </c>
      <c r="E118" s="86">
        <f t="shared" si="20"/>
        <v>3268.44</v>
      </c>
      <c r="F118" s="246"/>
      <c r="G118" s="86">
        <f>E118/D118*100</f>
        <v>68.086258759613699</v>
      </c>
      <c r="H118" s="5"/>
    </row>
    <row r="119" spans="1:8" x14ac:dyDescent="0.3">
      <c r="A119" s="156" t="s">
        <v>78</v>
      </c>
      <c r="B119" s="87">
        <f>B120</f>
        <v>0</v>
      </c>
      <c r="C119" s="90">
        <f>C120</f>
        <v>1032</v>
      </c>
      <c r="D119" s="90">
        <f>D120</f>
        <v>3268.44</v>
      </c>
      <c r="E119" s="90">
        <f t="shared" si="20"/>
        <v>3268.44</v>
      </c>
      <c r="F119" s="244"/>
      <c r="G119" s="90">
        <f t="shared" si="18"/>
        <v>100</v>
      </c>
      <c r="H119" s="5"/>
    </row>
    <row r="120" spans="1:8" x14ac:dyDescent="0.3">
      <c r="A120" s="237" t="s">
        <v>18</v>
      </c>
      <c r="B120" s="175">
        <v>0</v>
      </c>
      <c r="C120" s="176">
        <v>1032</v>
      </c>
      <c r="D120" s="176">
        <v>3268.44</v>
      </c>
      <c r="E120" s="176">
        <f t="shared" si="20"/>
        <v>3268.44</v>
      </c>
      <c r="F120" s="245"/>
      <c r="G120" s="176">
        <f t="shared" si="18"/>
        <v>100</v>
      </c>
      <c r="H120" s="5"/>
    </row>
    <row r="121" spans="1:8" x14ac:dyDescent="0.3">
      <c r="A121" s="229" t="s">
        <v>177</v>
      </c>
      <c r="B121" s="178">
        <v>0</v>
      </c>
      <c r="C121" s="179"/>
      <c r="D121" s="179"/>
      <c r="E121" s="179">
        <f t="shared" si="20"/>
        <v>3268.44</v>
      </c>
      <c r="F121" s="243"/>
      <c r="G121" s="179"/>
      <c r="H121" s="5"/>
    </row>
    <row r="122" spans="1:8" x14ac:dyDescent="0.3">
      <c r="A122" s="157" t="s">
        <v>229</v>
      </c>
      <c r="B122" s="97">
        <v>0</v>
      </c>
      <c r="C122" s="88"/>
      <c r="D122" s="88"/>
      <c r="E122" s="88">
        <v>3268.44</v>
      </c>
      <c r="F122" s="244"/>
      <c r="G122" s="88"/>
      <c r="H122" s="5"/>
    </row>
    <row r="123" spans="1:8" x14ac:dyDescent="0.3">
      <c r="A123" s="156" t="s">
        <v>79</v>
      </c>
      <c r="B123" s="87">
        <f>B124</f>
        <v>0</v>
      </c>
      <c r="C123" s="90">
        <f>C124</f>
        <v>500</v>
      </c>
      <c r="D123" s="90">
        <f>D124</f>
        <v>1532</v>
      </c>
      <c r="E123" s="90">
        <f>E124</f>
        <v>0</v>
      </c>
      <c r="F123" s="244"/>
      <c r="G123" s="90"/>
      <c r="H123" s="5"/>
    </row>
    <row r="124" spans="1:8" ht="27" x14ac:dyDescent="0.3">
      <c r="A124" s="237" t="s">
        <v>20</v>
      </c>
      <c r="B124" s="175">
        <v>0</v>
      </c>
      <c r="C124" s="176">
        <v>500</v>
      </c>
      <c r="D124" s="176">
        <v>1532</v>
      </c>
      <c r="E124" s="176">
        <v>0</v>
      </c>
      <c r="F124" s="245"/>
      <c r="G124" s="176"/>
      <c r="H124" s="5"/>
    </row>
    <row r="125" spans="1:8" ht="27" x14ac:dyDescent="0.3">
      <c r="A125" s="153" t="s">
        <v>36</v>
      </c>
      <c r="B125" s="232">
        <f t="shared" ref="B125:E126" si="21">B126</f>
        <v>67511.28</v>
      </c>
      <c r="C125" s="85">
        <f t="shared" si="21"/>
        <v>126000</v>
      </c>
      <c r="D125" s="85">
        <f t="shared" si="21"/>
        <v>268804.59999999998</v>
      </c>
      <c r="E125" s="85">
        <f t="shared" si="21"/>
        <v>217008.03000000003</v>
      </c>
      <c r="F125" s="254">
        <f t="shared" si="13"/>
        <v>321.43966163876621</v>
      </c>
      <c r="G125" s="85">
        <f>E125/D125*100</f>
        <v>80.730772464459335</v>
      </c>
      <c r="H125" s="5"/>
    </row>
    <row r="126" spans="1:8" x14ac:dyDescent="0.3">
      <c r="A126" s="154" t="s">
        <v>30</v>
      </c>
      <c r="B126" s="160">
        <f t="shared" si="21"/>
        <v>67511.28</v>
      </c>
      <c r="C126" s="89">
        <f t="shared" si="21"/>
        <v>126000</v>
      </c>
      <c r="D126" s="89">
        <f t="shared" si="21"/>
        <v>268804.59999999998</v>
      </c>
      <c r="E126" s="89">
        <f t="shared" si="21"/>
        <v>217008.03000000003</v>
      </c>
      <c r="F126" s="248">
        <f t="shared" si="13"/>
        <v>321.43966163876621</v>
      </c>
      <c r="G126" s="89">
        <f>E126/D126*100</f>
        <v>80.730772464459335</v>
      </c>
      <c r="H126" s="5"/>
    </row>
    <row r="127" spans="1:8" ht="27" x14ac:dyDescent="0.3">
      <c r="A127" s="155" t="s">
        <v>114</v>
      </c>
      <c r="B127" s="231">
        <f>B128+B171</f>
        <v>67511.28</v>
      </c>
      <c r="C127" s="86">
        <f>C128+C171</f>
        <v>126000</v>
      </c>
      <c r="D127" s="86">
        <f>D128+D171</f>
        <v>268804.59999999998</v>
      </c>
      <c r="E127" s="86">
        <f>E128+E171</f>
        <v>217008.03000000003</v>
      </c>
      <c r="F127" s="249">
        <f t="shared" si="13"/>
        <v>321.43966163876621</v>
      </c>
      <c r="G127" s="86">
        <f>E127/D127*100</f>
        <v>80.730772464459335</v>
      </c>
      <c r="H127" s="5"/>
    </row>
    <row r="128" spans="1:8" x14ac:dyDescent="0.3">
      <c r="A128" s="156" t="s">
        <v>78</v>
      </c>
      <c r="B128" s="87">
        <f>B129+B136+B165</f>
        <v>49958.030000000006</v>
      </c>
      <c r="C128" s="90">
        <f>SUM(C129:C170)</f>
        <v>72400</v>
      </c>
      <c r="D128" s="90">
        <f>SUM(D129:D170)</f>
        <v>163504.6</v>
      </c>
      <c r="E128" s="90">
        <f>E129+E136+E165</f>
        <v>113687.21</v>
      </c>
      <c r="F128" s="248">
        <f t="shared" ref="F128:F191" si="22">E128/B128*100</f>
        <v>227.56543842901729</v>
      </c>
      <c r="G128" s="90">
        <f>E128/D128*100</f>
        <v>69.531505535624078</v>
      </c>
      <c r="H128" s="5"/>
    </row>
    <row r="129" spans="1:9" x14ac:dyDescent="0.3">
      <c r="A129" s="237" t="s">
        <v>21</v>
      </c>
      <c r="B129" s="175">
        <f>B130+B132+B134</f>
        <v>6273.17</v>
      </c>
      <c r="C129" s="176">
        <v>14800</v>
      </c>
      <c r="D129" s="176">
        <v>7800</v>
      </c>
      <c r="E129" s="176">
        <f>E130+E134</f>
        <v>419.62</v>
      </c>
      <c r="F129" s="250">
        <f t="shared" si="22"/>
        <v>6.6891220866005545</v>
      </c>
      <c r="G129" s="176">
        <f>E129/D129*100</f>
        <v>5.3797435897435903</v>
      </c>
      <c r="H129" s="5"/>
    </row>
    <row r="130" spans="1:9" x14ac:dyDescent="0.3">
      <c r="A130" s="229" t="s">
        <v>157</v>
      </c>
      <c r="B130" s="178">
        <f>B131</f>
        <v>666.85</v>
      </c>
      <c r="C130" s="179"/>
      <c r="D130" s="179"/>
      <c r="E130" s="179">
        <f>E131</f>
        <v>360.19</v>
      </c>
      <c r="F130" s="251">
        <f t="shared" si="22"/>
        <v>54.013646247281997</v>
      </c>
      <c r="G130" s="179"/>
      <c r="H130" s="5"/>
    </row>
    <row r="131" spans="1:9" x14ac:dyDescent="0.3">
      <c r="A131" s="98" t="s">
        <v>158</v>
      </c>
      <c r="B131" s="97">
        <v>666.85</v>
      </c>
      <c r="C131" s="88"/>
      <c r="D131" s="88"/>
      <c r="E131" s="88">
        <v>360.19</v>
      </c>
      <c r="F131" s="248">
        <f t="shared" si="22"/>
        <v>54.013646247281997</v>
      </c>
      <c r="G131" s="88"/>
      <c r="H131" s="5"/>
    </row>
    <row r="132" spans="1:9" x14ac:dyDescent="0.3">
      <c r="A132" s="183" t="s">
        <v>160</v>
      </c>
      <c r="B132" s="178">
        <f>B133</f>
        <v>5496.29</v>
      </c>
      <c r="C132" s="179"/>
      <c r="D132" s="179"/>
      <c r="E132" s="179">
        <v>0</v>
      </c>
      <c r="F132" s="251">
        <f t="shared" si="22"/>
        <v>0</v>
      </c>
      <c r="G132" s="179"/>
      <c r="H132" s="5"/>
    </row>
    <row r="133" spans="1:9" x14ac:dyDescent="0.3">
      <c r="A133" s="98" t="s">
        <v>161</v>
      </c>
      <c r="B133" s="97">
        <v>5496.29</v>
      </c>
      <c r="C133" s="88"/>
      <c r="D133" s="88"/>
      <c r="E133" s="88">
        <v>0</v>
      </c>
      <c r="F133" s="248">
        <f t="shared" si="22"/>
        <v>0</v>
      </c>
      <c r="G133" s="88"/>
      <c r="H133" s="5"/>
    </row>
    <row r="134" spans="1:9" x14ac:dyDescent="0.3">
      <c r="A134" s="183" t="s">
        <v>162</v>
      </c>
      <c r="B134" s="240">
        <f>B135</f>
        <v>110.03</v>
      </c>
      <c r="C134" s="178"/>
      <c r="D134" s="179"/>
      <c r="E134" s="179">
        <f>E135</f>
        <v>59.43</v>
      </c>
      <c r="F134" s="251">
        <f t="shared" si="22"/>
        <v>54.012542033990727</v>
      </c>
      <c r="G134" s="179"/>
      <c r="H134" s="5"/>
      <c r="I134" s="5"/>
    </row>
    <row r="135" spans="1:9" ht="27" x14ac:dyDescent="0.3">
      <c r="A135" s="98" t="s">
        <v>163</v>
      </c>
      <c r="B135" s="241">
        <v>110.03</v>
      </c>
      <c r="C135" s="97"/>
      <c r="D135" s="88"/>
      <c r="E135" s="88">
        <v>59.43</v>
      </c>
      <c r="F135" s="248">
        <f t="shared" si="22"/>
        <v>54.012542033990727</v>
      </c>
      <c r="G135" s="88"/>
      <c r="H135" s="5"/>
      <c r="I135" s="5"/>
    </row>
    <row r="136" spans="1:9" x14ac:dyDescent="0.3">
      <c r="A136" s="237" t="s">
        <v>18</v>
      </c>
      <c r="B136" s="175">
        <f>B137+B141+B148+B157+B159</f>
        <v>43522.490000000005</v>
      </c>
      <c r="C136" s="176">
        <v>55600</v>
      </c>
      <c r="D136" s="176">
        <v>152054.6</v>
      </c>
      <c r="E136" s="176">
        <f>E137+E141+E148+E157+E159</f>
        <v>111391.62000000001</v>
      </c>
      <c r="F136" s="250">
        <f t="shared" si="22"/>
        <v>255.94036554434271</v>
      </c>
      <c r="G136" s="176">
        <f t="shared" ref="G136" si="23">E136/D136*100</f>
        <v>73.257645608879969</v>
      </c>
      <c r="H136" s="5"/>
    </row>
    <row r="137" spans="1:9" x14ac:dyDescent="0.3">
      <c r="A137" s="183" t="s">
        <v>165</v>
      </c>
      <c r="B137" s="178">
        <f>SUM(B138:B140)</f>
        <v>9230.85</v>
      </c>
      <c r="C137" s="179"/>
      <c r="D137" s="179"/>
      <c r="E137" s="179">
        <f>SUM(E138:E140)</f>
        <v>15251.550000000001</v>
      </c>
      <c r="F137" s="251">
        <f t="shared" si="22"/>
        <v>165.2236792928062</v>
      </c>
      <c r="G137" s="179"/>
      <c r="H137" s="5"/>
    </row>
    <row r="138" spans="1:9" x14ac:dyDescent="0.3">
      <c r="A138" s="98" t="s">
        <v>166</v>
      </c>
      <c r="B138" s="97">
        <v>7246.58</v>
      </c>
      <c r="C138" s="88"/>
      <c r="D138" s="88"/>
      <c r="E138" s="88">
        <v>13738.03</v>
      </c>
      <c r="F138" s="248">
        <f t="shared" si="22"/>
        <v>189.57949819087074</v>
      </c>
      <c r="G138" s="88"/>
      <c r="H138" s="5"/>
    </row>
    <row r="139" spans="1:9" x14ac:dyDescent="0.3">
      <c r="A139" s="98" t="s">
        <v>168</v>
      </c>
      <c r="B139" s="97">
        <v>1758.77</v>
      </c>
      <c r="C139" s="88"/>
      <c r="D139" s="88"/>
      <c r="E139" s="88">
        <v>1343.12</v>
      </c>
      <c r="F139" s="248">
        <f t="shared" si="22"/>
        <v>76.36700648748841</v>
      </c>
      <c r="G139" s="88"/>
      <c r="H139" s="5"/>
    </row>
    <row r="140" spans="1:9" x14ac:dyDescent="0.3">
      <c r="A140" s="98" t="s">
        <v>169</v>
      </c>
      <c r="B140" s="97">
        <v>225.5</v>
      </c>
      <c r="C140" s="88"/>
      <c r="D140" s="88"/>
      <c r="E140" s="88">
        <v>170.4</v>
      </c>
      <c r="F140" s="248">
        <f t="shared" si="22"/>
        <v>75.565410199556553</v>
      </c>
      <c r="G140" s="88"/>
      <c r="H140" s="5"/>
    </row>
    <row r="141" spans="1:9" x14ac:dyDescent="0.3">
      <c r="A141" s="183" t="s">
        <v>170</v>
      </c>
      <c r="B141" s="178">
        <f>SUM(B142:B147)</f>
        <v>6798.5599999999995</v>
      </c>
      <c r="C141" s="179"/>
      <c r="D141" s="179"/>
      <c r="E141" s="179">
        <f>SUM(E142:E147)</f>
        <v>8376.5300000000007</v>
      </c>
      <c r="F141" s="251">
        <f t="shared" si="22"/>
        <v>123.21035631074817</v>
      </c>
      <c r="G141" s="179"/>
      <c r="H141" s="5"/>
    </row>
    <row r="142" spans="1:9" x14ac:dyDescent="0.3">
      <c r="A142" s="98" t="s">
        <v>171</v>
      </c>
      <c r="B142" s="97">
        <v>3527.01</v>
      </c>
      <c r="C142" s="88"/>
      <c r="D142" s="88"/>
      <c r="E142" s="88">
        <v>2293.29</v>
      </c>
      <c r="F142" s="248">
        <f t="shared" si="22"/>
        <v>65.02079665212176</v>
      </c>
      <c r="G142" s="88"/>
      <c r="H142" s="5"/>
    </row>
    <row r="143" spans="1:9" x14ac:dyDescent="0.3">
      <c r="A143" s="98" t="s">
        <v>172</v>
      </c>
      <c r="B143" s="97">
        <v>1074.3800000000001</v>
      </c>
      <c r="C143" s="88"/>
      <c r="D143" s="88"/>
      <c r="E143" s="88">
        <v>1702.94</v>
      </c>
      <c r="F143" s="248">
        <f t="shared" si="22"/>
        <v>158.5044397699138</v>
      </c>
      <c r="G143" s="88"/>
      <c r="H143" s="5"/>
    </row>
    <row r="144" spans="1:9" x14ac:dyDescent="0.3">
      <c r="A144" s="98" t="s">
        <v>173</v>
      </c>
      <c r="B144" s="97">
        <v>157.66</v>
      </c>
      <c r="C144" s="88"/>
      <c r="D144" s="88"/>
      <c r="E144" s="88">
        <v>1746.85</v>
      </c>
      <c r="F144" s="248">
        <f t="shared" si="22"/>
        <v>1107.9855385005708</v>
      </c>
      <c r="G144" s="88"/>
      <c r="H144" s="5"/>
    </row>
    <row r="145" spans="1:8" ht="27" x14ac:dyDescent="0.3">
      <c r="A145" s="98" t="s">
        <v>174</v>
      </c>
      <c r="B145" s="97">
        <v>711.78</v>
      </c>
      <c r="C145" s="88"/>
      <c r="D145" s="88"/>
      <c r="E145" s="88">
        <v>925.52</v>
      </c>
      <c r="F145" s="248">
        <f t="shared" si="22"/>
        <v>130.02894152687628</v>
      </c>
      <c r="G145" s="150"/>
      <c r="H145" s="5"/>
    </row>
    <row r="146" spans="1:8" x14ac:dyDescent="0.3">
      <c r="A146" s="98" t="s">
        <v>175</v>
      </c>
      <c r="B146" s="97">
        <v>1327.73</v>
      </c>
      <c r="C146" s="88"/>
      <c r="D146" s="88"/>
      <c r="E146" s="88">
        <v>1521.8</v>
      </c>
      <c r="F146" s="248">
        <f t="shared" si="22"/>
        <v>114.61667658334149</v>
      </c>
      <c r="G146" s="150"/>
      <c r="H146" s="5"/>
    </row>
    <row r="147" spans="1:8" x14ac:dyDescent="0.3">
      <c r="A147" s="98" t="s">
        <v>176</v>
      </c>
      <c r="B147" s="97">
        <v>0</v>
      </c>
      <c r="C147" s="88"/>
      <c r="D147" s="88"/>
      <c r="E147" s="88">
        <v>186.13</v>
      </c>
      <c r="F147" s="248"/>
      <c r="G147" s="150"/>
      <c r="H147" s="5"/>
    </row>
    <row r="148" spans="1:8" x14ac:dyDescent="0.3">
      <c r="A148" s="183" t="s">
        <v>177</v>
      </c>
      <c r="B148" s="178">
        <f>SUM(B149:B156)</f>
        <v>12911.339999999998</v>
      </c>
      <c r="C148" s="228"/>
      <c r="D148" s="228"/>
      <c r="E148" s="179">
        <f>SUM(E149:E156)</f>
        <v>74763.8</v>
      </c>
      <c r="F148" s="251">
        <f t="shared" si="22"/>
        <v>579.05531106763522</v>
      </c>
      <c r="G148" s="228"/>
      <c r="H148" s="5"/>
    </row>
    <row r="149" spans="1:8" x14ac:dyDescent="0.3">
      <c r="A149" s="98" t="s">
        <v>178</v>
      </c>
      <c r="B149" s="97">
        <v>2933.67</v>
      </c>
      <c r="C149" s="150"/>
      <c r="D149" s="150"/>
      <c r="E149" s="88">
        <v>2436.4</v>
      </c>
      <c r="F149" s="248">
        <f t="shared" si="22"/>
        <v>83.049559084695971</v>
      </c>
      <c r="G149" s="150"/>
      <c r="H149" s="5"/>
    </row>
    <row r="150" spans="1:8" x14ac:dyDescent="0.3">
      <c r="A150" s="98" t="s">
        <v>179</v>
      </c>
      <c r="B150" s="97">
        <v>287.01</v>
      </c>
      <c r="C150" s="150"/>
      <c r="D150" s="150"/>
      <c r="E150" s="88">
        <v>50280.63</v>
      </c>
      <c r="F150" s="248">
        <f t="shared" si="22"/>
        <v>17518.772865056966</v>
      </c>
      <c r="G150" s="150"/>
      <c r="H150" s="5"/>
    </row>
    <row r="151" spans="1:8" x14ac:dyDescent="0.3">
      <c r="A151" s="98" t="s">
        <v>180</v>
      </c>
      <c r="B151" s="97">
        <v>0</v>
      </c>
      <c r="C151" s="150"/>
      <c r="D151" s="150"/>
      <c r="E151" s="88">
        <v>1036.83</v>
      </c>
      <c r="F151" s="244"/>
      <c r="G151" s="150"/>
      <c r="H151" s="5"/>
    </row>
    <row r="152" spans="1:8" x14ac:dyDescent="0.3">
      <c r="A152" s="98" t="s">
        <v>181</v>
      </c>
      <c r="B152" s="97">
        <v>417.78</v>
      </c>
      <c r="C152" s="150"/>
      <c r="D152" s="150"/>
      <c r="E152" s="88">
        <v>846.66</v>
      </c>
      <c r="F152" s="248">
        <f t="shared" si="22"/>
        <v>202.65690076116618</v>
      </c>
      <c r="G152" s="150"/>
      <c r="H152" s="5"/>
    </row>
    <row r="153" spans="1:8" x14ac:dyDescent="0.3">
      <c r="A153" s="98" t="s">
        <v>182</v>
      </c>
      <c r="B153" s="97">
        <v>3844.93</v>
      </c>
      <c r="C153" s="150"/>
      <c r="D153" s="150"/>
      <c r="E153" s="88">
        <v>5173.3999999999996</v>
      </c>
      <c r="F153" s="248">
        <f t="shared" si="22"/>
        <v>134.55121419635728</v>
      </c>
      <c r="G153" s="150"/>
      <c r="H153" s="5"/>
    </row>
    <row r="154" spans="1:8" x14ac:dyDescent="0.3">
      <c r="A154" s="157" t="s">
        <v>184</v>
      </c>
      <c r="B154" s="97">
        <v>1800.31</v>
      </c>
      <c r="C154" s="150"/>
      <c r="D154" s="150"/>
      <c r="E154" s="88">
        <v>8915.2099999999991</v>
      </c>
      <c r="F154" s="248">
        <f t="shared" si="22"/>
        <v>495.20415928367891</v>
      </c>
      <c r="G154" s="150"/>
      <c r="H154" s="5"/>
    </row>
    <row r="155" spans="1:8" x14ac:dyDescent="0.3">
      <c r="A155" s="157" t="s">
        <v>185</v>
      </c>
      <c r="B155" s="97">
        <v>1506.31</v>
      </c>
      <c r="C155" s="150"/>
      <c r="D155" s="150"/>
      <c r="E155" s="88">
        <v>1848.37</v>
      </c>
      <c r="F155" s="248">
        <f t="shared" si="22"/>
        <v>122.70847302348122</v>
      </c>
      <c r="G155" s="150"/>
      <c r="H155" s="5"/>
    </row>
    <row r="156" spans="1:8" x14ac:dyDescent="0.3">
      <c r="A156" s="157" t="s">
        <v>186</v>
      </c>
      <c r="B156" s="97">
        <v>2121.33</v>
      </c>
      <c r="C156" s="150"/>
      <c r="D156" s="150"/>
      <c r="E156" s="88">
        <v>4226.3</v>
      </c>
      <c r="F156" s="248">
        <f t="shared" si="22"/>
        <v>199.22878571462243</v>
      </c>
      <c r="G156" s="150"/>
      <c r="H156" s="5"/>
    </row>
    <row r="157" spans="1:8" ht="27" x14ac:dyDescent="0.3">
      <c r="A157" s="183" t="s">
        <v>187</v>
      </c>
      <c r="B157" s="178">
        <f>B158</f>
        <v>687.96</v>
      </c>
      <c r="C157" s="228"/>
      <c r="D157" s="228"/>
      <c r="E157" s="179">
        <f>E158</f>
        <v>561.33000000000004</v>
      </c>
      <c r="F157" s="251">
        <f t="shared" si="22"/>
        <v>81.593406593406598</v>
      </c>
      <c r="G157" s="228"/>
      <c r="H157" s="5"/>
    </row>
    <row r="158" spans="1:8" ht="27" x14ac:dyDescent="0.3">
      <c r="A158" s="98" t="s">
        <v>188</v>
      </c>
      <c r="B158" s="97">
        <v>687.96</v>
      </c>
      <c r="C158" s="150"/>
      <c r="D158" s="150"/>
      <c r="E158" s="88">
        <v>561.33000000000004</v>
      </c>
      <c r="F158" s="248">
        <f t="shared" si="22"/>
        <v>81.593406593406598</v>
      </c>
      <c r="G158" s="150"/>
      <c r="H158" s="5"/>
    </row>
    <row r="159" spans="1:8" x14ac:dyDescent="0.3">
      <c r="A159" s="229" t="s">
        <v>226</v>
      </c>
      <c r="B159" s="178">
        <f>SUM(B160:B164)</f>
        <v>13893.780000000002</v>
      </c>
      <c r="C159" s="228"/>
      <c r="D159" s="228"/>
      <c r="E159" s="179">
        <f>SUM(E161:E164)</f>
        <v>12438.41</v>
      </c>
      <c r="F159" s="251">
        <f t="shared" si="22"/>
        <v>89.525024867242735</v>
      </c>
      <c r="G159" s="228"/>
      <c r="H159" s="5"/>
    </row>
    <row r="160" spans="1:8" x14ac:dyDescent="0.3">
      <c r="A160" s="157" t="s">
        <v>225</v>
      </c>
      <c r="B160" s="97">
        <v>551.61</v>
      </c>
      <c r="C160" s="150"/>
      <c r="D160" s="150"/>
      <c r="E160" s="88"/>
      <c r="F160" s="248"/>
      <c r="G160" s="150"/>
      <c r="H160" s="5"/>
    </row>
    <row r="161" spans="1:8" x14ac:dyDescent="0.3">
      <c r="A161" s="157" t="s">
        <v>191</v>
      </c>
      <c r="B161" s="97">
        <v>9760.09</v>
      </c>
      <c r="C161" s="150"/>
      <c r="D161" s="150"/>
      <c r="E161" s="88">
        <v>9652.08</v>
      </c>
      <c r="F161" s="248">
        <f t="shared" si="22"/>
        <v>98.893350368695366</v>
      </c>
      <c r="G161" s="150"/>
      <c r="H161" s="5"/>
    </row>
    <row r="162" spans="1:8" x14ac:dyDescent="0.3">
      <c r="A162" s="157" t="s">
        <v>230</v>
      </c>
      <c r="B162" s="97">
        <v>670.25</v>
      </c>
      <c r="C162" s="150"/>
      <c r="D162" s="150"/>
      <c r="E162" s="88">
        <v>794.81</v>
      </c>
      <c r="F162" s="248">
        <f t="shared" si="22"/>
        <v>118.58411040656472</v>
      </c>
      <c r="G162" s="150"/>
      <c r="H162" s="5"/>
    </row>
    <row r="163" spans="1:8" x14ac:dyDescent="0.3">
      <c r="A163" s="98" t="s">
        <v>193</v>
      </c>
      <c r="B163" s="97">
        <v>47.78</v>
      </c>
      <c r="C163" s="150"/>
      <c r="D163" s="150"/>
      <c r="E163" s="88">
        <v>732.29</v>
      </c>
      <c r="F163" s="248">
        <f t="shared" si="22"/>
        <v>1532.6287149434909</v>
      </c>
      <c r="G163" s="150"/>
      <c r="H163" s="5"/>
    </row>
    <row r="164" spans="1:8" x14ac:dyDescent="0.3">
      <c r="A164" s="98" t="s">
        <v>194</v>
      </c>
      <c r="B164" s="97">
        <v>2864.05</v>
      </c>
      <c r="C164" s="150"/>
      <c r="D164" s="150"/>
      <c r="E164" s="88">
        <v>1259.23</v>
      </c>
      <c r="F164" s="248">
        <f t="shared" si="22"/>
        <v>43.966760356837341</v>
      </c>
      <c r="G164" s="150"/>
      <c r="H164" s="5"/>
    </row>
    <row r="165" spans="1:8" x14ac:dyDescent="0.3">
      <c r="A165" s="104" t="s">
        <v>19</v>
      </c>
      <c r="B165" s="175">
        <f>B166+B168</f>
        <v>162.37</v>
      </c>
      <c r="C165" s="176">
        <v>2000</v>
      </c>
      <c r="D165" s="176">
        <v>3650</v>
      </c>
      <c r="E165" s="176">
        <f>E166+E168</f>
        <v>1875.9699999999998</v>
      </c>
      <c r="F165" s="250">
        <f t="shared" si="22"/>
        <v>1155.3673708197327</v>
      </c>
      <c r="G165" s="176">
        <f t="shared" ref="G165" si="24">E165/D165*100</f>
        <v>51.396438356164374</v>
      </c>
      <c r="H165" s="5"/>
    </row>
    <row r="166" spans="1:8" x14ac:dyDescent="0.3">
      <c r="A166" s="183" t="s">
        <v>195</v>
      </c>
      <c r="B166" s="178">
        <v>0</v>
      </c>
      <c r="C166" s="179"/>
      <c r="D166" s="179"/>
      <c r="E166" s="179">
        <f>E167</f>
        <v>1459.83</v>
      </c>
      <c r="F166" s="251"/>
      <c r="G166" s="179"/>
      <c r="H166" s="5"/>
    </row>
    <row r="167" spans="1:8" x14ac:dyDescent="0.3">
      <c r="A167" s="98" t="s">
        <v>197</v>
      </c>
      <c r="B167" s="97">
        <v>0</v>
      </c>
      <c r="C167" s="88"/>
      <c r="D167" s="88"/>
      <c r="E167" s="88">
        <v>1459.83</v>
      </c>
      <c r="F167" s="248"/>
      <c r="G167" s="88"/>
      <c r="H167" s="5"/>
    </row>
    <row r="168" spans="1:8" x14ac:dyDescent="0.3">
      <c r="A168" s="183" t="s">
        <v>196</v>
      </c>
      <c r="B168" s="178">
        <f>SUM(B169:B170)</f>
        <v>162.37</v>
      </c>
      <c r="C168" s="179"/>
      <c r="D168" s="179"/>
      <c r="E168" s="179">
        <f>E169+E170</f>
        <v>416.14</v>
      </c>
      <c r="F168" s="251">
        <f t="shared" si="22"/>
        <v>256.29118679559031</v>
      </c>
      <c r="G168" s="179"/>
      <c r="H168" s="5"/>
    </row>
    <row r="169" spans="1:8" x14ac:dyDescent="0.3">
      <c r="A169" s="98" t="s">
        <v>198</v>
      </c>
      <c r="B169" s="97">
        <v>162.37</v>
      </c>
      <c r="C169" s="88"/>
      <c r="D169" s="88"/>
      <c r="E169" s="88">
        <v>415.83</v>
      </c>
      <c r="F169" s="248">
        <f t="shared" si="22"/>
        <v>256.10026482724641</v>
      </c>
      <c r="G169" s="88"/>
      <c r="H169" s="5"/>
    </row>
    <row r="170" spans="1:8" x14ac:dyDescent="0.3">
      <c r="A170" s="98" t="s">
        <v>199</v>
      </c>
      <c r="B170" s="97">
        <v>0</v>
      </c>
      <c r="C170" s="88"/>
      <c r="D170" s="88"/>
      <c r="E170" s="88">
        <v>0.31</v>
      </c>
      <c r="F170" s="244"/>
      <c r="G170" s="88"/>
      <c r="H170" s="5"/>
    </row>
    <row r="171" spans="1:8" x14ac:dyDescent="0.3">
      <c r="A171" s="156" t="s">
        <v>79</v>
      </c>
      <c r="B171" s="87">
        <f>B172+B173+B182</f>
        <v>17553.25</v>
      </c>
      <c r="C171" s="90">
        <f>SUM(C172:C182)</f>
        <v>53600</v>
      </c>
      <c r="D171" s="90">
        <f>SUM(D172:D182)</f>
        <v>105300</v>
      </c>
      <c r="E171" s="90">
        <f>E172+E173+E182</f>
        <v>103320.82</v>
      </c>
      <c r="F171" s="255">
        <f t="shared" si="22"/>
        <v>588.61361856066537</v>
      </c>
      <c r="G171" s="90">
        <f>E171/D171*100</f>
        <v>98.12043684710352</v>
      </c>
      <c r="H171" s="5"/>
    </row>
    <row r="172" spans="1:8" ht="27" x14ac:dyDescent="0.3">
      <c r="A172" s="237" t="s">
        <v>64</v>
      </c>
      <c r="B172" s="175">
        <v>0</v>
      </c>
      <c r="C172" s="176">
        <v>1000</v>
      </c>
      <c r="D172" s="176">
        <v>0</v>
      </c>
      <c r="E172" s="176">
        <v>0</v>
      </c>
      <c r="F172" s="250"/>
      <c r="G172" s="176"/>
      <c r="H172" s="5"/>
    </row>
    <row r="173" spans="1:8" ht="27" x14ac:dyDescent="0.3">
      <c r="A173" s="237" t="s">
        <v>20</v>
      </c>
      <c r="B173" s="175">
        <v>17038.82</v>
      </c>
      <c r="C173" s="176">
        <v>49900</v>
      </c>
      <c r="D173" s="176">
        <v>105300</v>
      </c>
      <c r="E173" s="176">
        <v>103320.82</v>
      </c>
      <c r="F173" s="250">
        <f t="shared" si="22"/>
        <v>606.38483181347067</v>
      </c>
      <c r="G173" s="176">
        <f>E173/D173*100</f>
        <v>98.12043684710352</v>
      </c>
      <c r="H173" s="5"/>
    </row>
    <row r="174" spans="1:8" x14ac:dyDescent="0.3">
      <c r="A174" s="183" t="s">
        <v>206</v>
      </c>
      <c r="B174" s="178">
        <f>SUM(B175:B179)</f>
        <v>18253.88</v>
      </c>
      <c r="C174" s="179"/>
      <c r="D174" s="179"/>
      <c r="E174" s="179">
        <f>SUM(E175:E179)</f>
        <v>101816.85</v>
      </c>
      <c r="F174" s="251">
        <f t="shared" si="22"/>
        <v>557.78196197192051</v>
      </c>
      <c r="G174" s="179"/>
      <c r="H174" s="5"/>
    </row>
    <row r="175" spans="1:8" x14ac:dyDescent="0.3">
      <c r="A175" s="98" t="s">
        <v>207</v>
      </c>
      <c r="B175" s="97">
        <v>4004.12</v>
      </c>
      <c r="C175" s="88"/>
      <c r="D175" s="88"/>
      <c r="E175" s="88">
        <v>2697.86</v>
      </c>
      <c r="F175" s="248">
        <f t="shared" si="22"/>
        <v>67.377101585367072</v>
      </c>
      <c r="G175" s="88"/>
      <c r="H175" s="5"/>
    </row>
    <row r="176" spans="1:8" x14ac:dyDescent="0.3">
      <c r="A176" s="98" t="s">
        <v>208</v>
      </c>
      <c r="B176" s="97">
        <v>0</v>
      </c>
      <c r="C176" s="88"/>
      <c r="D176" s="88"/>
      <c r="E176" s="88">
        <v>134.91</v>
      </c>
      <c r="F176" s="248"/>
      <c r="G176" s="88"/>
      <c r="H176" s="5"/>
    </row>
    <row r="177" spans="1:9" x14ac:dyDescent="0.3">
      <c r="A177" s="98" t="s">
        <v>209</v>
      </c>
      <c r="B177" s="97">
        <v>1663.58</v>
      </c>
      <c r="C177" s="88"/>
      <c r="D177" s="88"/>
      <c r="E177" s="88">
        <v>118.8</v>
      </c>
      <c r="F177" s="248">
        <f t="shared" si="22"/>
        <v>7.1412255497180777</v>
      </c>
      <c r="G177" s="88"/>
      <c r="H177" s="5"/>
    </row>
    <row r="178" spans="1:9" x14ac:dyDescent="0.3">
      <c r="A178" s="98" t="s">
        <v>210</v>
      </c>
      <c r="B178" s="97">
        <v>8976.32</v>
      </c>
      <c r="C178" s="88"/>
      <c r="D178" s="88"/>
      <c r="E178" s="88">
        <v>98496.38</v>
      </c>
      <c r="F178" s="248">
        <f t="shared" si="22"/>
        <v>1097.2913176000857</v>
      </c>
      <c r="G178" s="88"/>
      <c r="H178" s="5"/>
    </row>
    <row r="179" spans="1:9" x14ac:dyDescent="0.3">
      <c r="A179" s="98" t="s">
        <v>211</v>
      </c>
      <c r="B179" s="97">
        <v>3609.86</v>
      </c>
      <c r="C179" s="88"/>
      <c r="D179" s="88"/>
      <c r="E179" s="88">
        <v>368.9</v>
      </c>
      <c r="F179" s="248">
        <f t="shared" si="22"/>
        <v>10.219232878837406</v>
      </c>
      <c r="G179" s="88"/>
      <c r="H179" s="5"/>
    </row>
    <row r="180" spans="1:9" ht="27" x14ac:dyDescent="0.3">
      <c r="A180" s="183" t="s">
        <v>212</v>
      </c>
      <c r="B180" s="178">
        <f>B181</f>
        <v>2033.8</v>
      </c>
      <c r="C180" s="179"/>
      <c r="D180" s="179"/>
      <c r="E180" s="179">
        <f>E181</f>
        <v>1503.97</v>
      </c>
      <c r="F180" s="251">
        <f t="shared" si="22"/>
        <v>73.948765857016426</v>
      </c>
      <c r="G180" s="179"/>
      <c r="H180" s="5"/>
    </row>
    <row r="181" spans="1:9" x14ac:dyDescent="0.3">
      <c r="A181" s="157" t="s">
        <v>213</v>
      </c>
      <c r="B181" s="97">
        <v>2033.8</v>
      </c>
      <c r="C181" s="88"/>
      <c r="D181" s="88"/>
      <c r="E181" s="88">
        <v>1503.97</v>
      </c>
      <c r="F181" s="248">
        <f t="shared" si="22"/>
        <v>73.948765857016426</v>
      </c>
      <c r="G181" s="88"/>
      <c r="H181" s="5"/>
    </row>
    <row r="182" spans="1:9" ht="27" x14ac:dyDescent="0.3">
      <c r="A182" s="237" t="s">
        <v>26</v>
      </c>
      <c r="B182" s="175">
        <f>B183</f>
        <v>514.42999999999995</v>
      </c>
      <c r="C182" s="176">
        <v>2700</v>
      </c>
      <c r="D182" s="176">
        <v>0</v>
      </c>
      <c r="E182" s="176">
        <v>0</v>
      </c>
      <c r="F182" s="245"/>
      <c r="G182" s="176"/>
      <c r="H182" s="5"/>
    </row>
    <row r="183" spans="1:9" x14ac:dyDescent="0.3">
      <c r="A183" s="183" t="s">
        <v>214</v>
      </c>
      <c r="B183" s="178">
        <f>B184</f>
        <v>514.42999999999995</v>
      </c>
      <c r="C183" s="179"/>
      <c r="D183" s="179"/>
      <c r="E183" s="179"/>
      <c r="F183" s="243"/>
      <c r="G183" s="179"/>
      <c r="H183" s="5"/>
    </row>
    <row r="184" spans="1:9" ht="27" x14ac:dyDescent="0.3">
      <c r="A184" s="98" t="s">
        <v>215</v>
      </c>
      <c r="B184" s="97">
        <v>514.42999999999995</v>
      </c>
      <c r="C184" s="88"/>
      <c r="D184" s="88"/>
      <c r="E184" s="88"/>
      <c r="F184" s="244"/>
      <c r="G184" s="88"/>
      <c r="H184" s="5"/>
    </row>
    <row r="185" spans="1:9" ht="27" x14ac:dyDescent="0.3">
      <c r="A185" s="153" t="s">
        <v>37</v>
      </c>
      <c r="B185" s="232">
        <f>B187+B203</f>
        <v>36855.86</v>
      </c>
      <c r="C185" s="85">
        <f>C187+C203</f>
        <v>72600</v>
      </c>
      <c r="D185" s="85">
        <f>D203+D187</f>
        <v>79254.75</v>
      </c>
      <c r="E185" s="85">
        <f>E187+E203</f>
        <v>74460.39</v>
      </c>
      <c r="F185" s="254">
        <f t="shared" si="22"/>
        <v>202.03134589723314</v>
      </c>
      <c r="G185" s="85">
        <f>E185/D185*100</f>
        <v>93.950696961380871</v>
      </c>
      <c r="H185" s="5"/>
    </row>
    <row r="186" spans="1:9" x14ac:dyDescent="0.3">
      <c r="A186" s="154" t="s">
        <v>29</v>
      </c>
      <c r="B186" s="160">
        <f>B187</f>
        <v>24619.15</v>
      </c>
      <c r="C186" s="89">
        <f>C187</f>
        <v>33100</v>
      </c>
      <c r="D186" s="89">
        <f>D187</f>
        <v>24520</v>
      </c>
      <c r="E186" s="89">
        <f>E187</f>
        <v>23996.52</v>
      </c>
      <c r="F186" s="248">
        <f t="shared" si="22"/>
        <v>97.470952490236257</v>
      </c>
      <c r="G186" s="89">
        <f>E186/D186*100</f>
        <v>97.865089722675364</v>
      </c>
      <c r="H186" s="5"/>
    </row>
    <row r="187" spans="1:9" ht="27" x14ac:dyDescent="0.3">
      <c r="A187" s="155" t="s">
        <v>113</v>
      </c>
      <c r="B187" s="231">
        <f>B188+B198</f>
        <v>24619.15</v>
      </c>
      <c r="C187" s="86">
        <f>C188+C198</f>
        <v>33100</v>
      </c>
      <c r="D187" s="86">
        <f>D188+D198</f>
        <v>24520</v>
      </c>
      <c r="E187" s="86">
        <f>E188+E198</f>
        <v>23996.52</v>
      </c>
      <c r="F187" s="249">
        <f t="shared" si="22"/>
        <v>97.470952490236257</v>
      </c>
      <c r="G187" s="86">
        <f>E187/D187*100</f>
        <v>97.865089722675364</v>
      </c>
      <c r="H187" s="5"/>
      <c r="I187" s="5"/>
    </row>
    <row r="188" spans="1:9" x14ac:dyDescent="0.3">
      <c r="A188" s="156" t="s">
        <v>78</v>
      </c>
      <c r="B188" s="87">
        <f>B189</f>
        <v>24254.16</v>
      </c>
      <c r="C188" s="90">
        <f>C189</f>
        <v>32700</v>
      </c>
      <c r="D188" s="90">
        <f>D189</f>
        <v>23720</v>
      </c>
      <c r="E188" s="90">
        <f>E189</f>
        <v>23360.07</v>
      </c>
      <c r="F188" s="248">
        <f t="shared" si="22"/>
        <v>96.313663305593764</v>
      </c>
      <c r="G188" s="90">
        <f>E188/D188*100</f>
        <v>98.482588532883639</v>
      </c>
      <c r="H188" s="5"/>
    </row>
    <row r="189" spans="1:9" x14ac:dyDescent="0.3">
      <c r="A189" s="237" t="s">
        <v>18</v>
      </c>
      <c r="B189" s="175">
        <f>B190+B196</f>
        <v>24254.16</v>
      </c>
      <c r="C189" s="176">
        <v>32700</v>
      </c>
      <c r="D189" s="176">
        <v>23720</v>
      </c>
      <c r="E189" s="176">
        <f>E190+E196</f>
        <v>23360.07</v>
      </c>
      <c r="F189" s="250">
        <f t="shared" si="22"/>
        <v>96.313663305593764</v>
      </c>
      <c r="G189" s="176">
        <f>E189/D189*100</f>
        <v>98.482588532883639</v>
      </c>
      <c r="H189" s="5"/>
    </row>
    <row r="190" spans="1:9" x14ac:dyDescent="0.3">
      <c r="A190" s="183" t="s">
        <v>177</v>
      </c>
      <c r="B190" s="178">
        <f>SUM(B191:B195)</f>
        <v>24254.16</v>
      </c>
      <c r="C190" s="179"/>
      <c r="D190" s="179"/>
      <c r="E190" s="179">
        <f>SUM(E191:E195)</f>
        <v>23219.07</v>
      </c>
      <c r="F190" s="251">
        <f t="shared" si="22"/>
        <v>95.732319734016755</v>
      </c>
      <c r="G190" s="179"/>
      <c r="H190" s="5"/>
    </row>
    <row r="191" spans="1:9" x14ac:dyDescent="0.3">
      <c r="A191" s="98" t="s">
        <v>178</v>
      </c>
      <c r="B191" s="97">
        <v>437.99</v>
      </c>
      <c r="C191" s="88"/>
      <c r="D191" s="88"/>
      <c r="E191" s="88">
        <v>896</v>
      </c>
      <c r="F191" s="248">
        <f t="shared" si="22"/>
        <v>204.57088061371263</v>
      </c>
      <c r="G191" s="88"/>
      <c r="H191" s="5"/>
    </row>
    <row r="192" spans="1:9" x14ac:dyDescent="0.3">
      <c r="A192" s="98" t="s">
        <v>179</v>
      </c>
      <c r="B192" s="97">
        <v>601.62</v>
      </c>
      <c r="C192" s="88"/>
      <c r="D192" s="88"/>
      <c r="E192" s="88">
        <v>914</v>
      </c>
      <c r="F192" s="248">
        <f t="shared" ref="F192:F248" si="25">E192/B192*100</f>
        <v>151.92314085303016</v>
      </c>
      <c r="G192" s="88"/>
      <c r="H192" s="5"/>
    </row>
    <row r="193" spans="1:9" x14ac:dyDescent="0.3">
      <c r="A193" s="98" t="s">
        <v>182</v>
      </c>
      <c r="B193" s="97">
        <v>1061.78</v>
      </c>
      <c r="C193" s="88"/>
      <c r="D193" s="88"/>
      <c r="E193" s="88">
        <v>664</v>
      </c>
      <c r="F193" s="248">
        <f t="shared" si="25"/>
        <v>62.536495319180993</v>
      </c>
      <c r="G193" s="88"/>
      <c r="H193" s="5"/>
    </row>
    <row r="194" spans="1:9" x14ac:dyDescent="0.3">
      <c r="A194" s="157" t="s">
        <v>184</v>
      </c>
      <c r="B194" s="97">
        <v>18227.490000000002</v>
      </c>
      <c r="C194" s="88"/>
      <c r="D194" s="88"/>
      <c r="E194" s="88">
        <v>19728.509999999998</v>
      </c>
      <c r="F194" s="248">
        <f t="shared" si="25"/>
        <v>108.23492428194994</v>
      </c>
      <c r="G194" s="88"/>
      <c r="H194" s="5"/>
    </row>
    <row r="195" spans="1:9" x14ac:dyDescent="0.3">
      <c r="A195" s="157" t="s">
        <v>186</v>
      </c>
      <c r="B195" s="97">
        <v>3925.28</v>
      </c>
      <c r="C195" s="88"/>
      <c r="D195" s="88"/>
      <c r="E195" s="88">
        <v>1016.56</v>
      </c>
      <c r="F195" s="248">
        <f t="shared" si="25"/>
        <v>25.897770350140625</v>
      </c>
      <c r="G195" s="88"/>
      <c r="H195" s="5"/>
    </row>
    <row r="196" spans="1:9" ht="27" x14ac:dyDescent="0.3">
      <c r="A196" s="183" t="s">
        <v>187</v>
      </c>
      <c r="B196" s="178">
        <v>0</v>
      </c>
      <c r="C196" s="179"/>
      <c r="D196" s="179"/>
      <c r="E196" s="179">
        <f>E197</f>
        <v>141</v>
      </c>
      <c r="F196" s="251"/>
      <c r="G196" s="179"/>
      <c r="H196" s="5"/>
    </row>
    <row r="197" spans="1:9" ht="27" x14ac:dyDescent="0.3">
      <c r="A197" s="98" t="s">
        <v>188</v>
      </c>
      <c r="B197" s="97">
        <v>0</v>
      </c>
      <c r="C197" s="88"/>
      <c r="D197" s="88"/>
      <c r="E197" s="88">
        <v>141</v>
      </c>
      <c r="F197" s="248"/>
      <c r="G197" s="88"/>
      <c r="H197" s="5"/>
    </row>
    <row r="198" spans="1:9" x14ac:dyDescent="0.3">
      <c r="A198" s="156" t="s">
        <v>79</v>
      </c>
      <c r="B198" s="87">
        <f>B199</f>
        <v>364.99</v>
      </c>
      <c r="C198" s="90">
        <f t="shared" ref="C198:G198" si="26">C199</f>
        <v>400</v>
      </c>
      <c r="D198" s="90">
        <f t="shared" si="26"/>
        <v>800</v>
      </c>
      <c r="E198" s="90">
        <f>E199</f>
        <v>636.45000000000005</v>
      </c>
      <c r="F198" s="255">
        <f t="shared" si="25"/>
        <v>174.37464040110689</v>
      </c>
      <c r="G198" s="90">
        <f t="shared" si="26"/>
        <v>79.556250000000006</v>
      </c>
      <c r="H198" s="5"/>
    </row>
    <row r="199" spans="1:9" ht="27" x14ac:dyDescent="0.3">
      <c r="A199" s="237" t="s">
        <v>20</v>
      </c>
      <c r="B199" s="175">
        <f>B200</f>
        <v>364.99</v>
      </c>
      <c r="C199" s="176">
        <v>400</v>
      </c>
      <c r="D199" s="176">
        <v>800</v>
      </c>
      <c r="E199" s="176">
        <f>E200</f>
        <v>636.45000000000005</v>
      </c>
      <c r="F199" s="250">
        <f t="shared" si="25"/>
        <v>174.37464040110689</v>
      </c>
      <c r="G199" s="176">
        <f>E199/D199*100</f>
        <v>79.556250000000006</v>
      </c>
      <c r="H199" s="5"/>
    </row>
    <row r="200" spans="1:9" ht="27" x14ac:dyDescent="0.3">
      <c r="A200" s="183" t="s">
        <v>212</v>
      </c>
      <c r="B200" s="178">
        <f>B201</f>
        <v>364.99</v>
      </c>
      <c r="C200" s="179"/>
      <c r="D200" s="179"/>
      <c r="E200" s="179">
        <f>E201</f>
        <v>636.45000000000005</v>
      </c>
      <c r="F200" s="251">
        <f t="shared" si="25"/>
        <v>174.37464040110689</v>
      </c>
      <c r="G200" s="179"/>
      <c r="H200" s="5"/>
    </row>
    <row r="201" spans="1:9" x14ac:dyDescent="0.3">
      <c r="A201" s="157" t="s">
        <v>213</v>
      </c>
      <c r="B201" s="97">
        <v>364.99</v>
      </c>
      <c r="C201" s="88"/>
      <c r="D201" s="88"/>
      <c r="E201" s="88">
        <v>636.45000000000005</v>
      </c>
      <c r="F201" s="248">
        <f t="shared" si="25"/>
        <v>174.37464040110689</v>
      </c>
      <c r="G201" s="88"/>
      <c r="H201" s="5"/>
    </row>
    <row r="202" spans="1:9" x14ac:dyDescent="0.3">
      <c r="A202" s="154" t="s">
        <v>30</v>
      </c>
      <c r="B202" s="160">
        <f>B203</f>
        <v>12236.71</v>
      </c>
      <c r="C202" s="160">
        <f t="shared" ref="C202" si="27">C203</f>
        <v>39500</v>
      </c>
      <c r="D202" s="160">
        <f>D203</f>
        <v>54734.75</v>
      </c>
      <c r="E202" s="160">
        <f>E203</f>
        <v>50463.87</v>
      </c>
      <c r="F202" s="248">
        <f t="shared" si="25"/>
        <v>412.39736824685724</v>
      </c>
      <c r="G202" s="89">
        <f>E202/D202*100</f>
        <v>92.197132534632942</v>
      </c>
      <c r="H202" s="5"/>
    </row>
    <row r="203" spans="1:9" ht="27" x14ac:dyDescent="0.3">
      <c r="A203" s="155" t="s">
        <v>113</v>
      </c>
      <c r="B203" s="231">
        <f>B204+B226</f>
        <v>12236.71</v>
      </c>
      <c r="C203" s="86">
        <f>C204+C226</f>
        <v>39500</v>
      </c>
      <c r="D203" s="86">
        <f>D204+D226</f>
        <v>54734.75</v>
      </c>
      <c r="E203" s="86">
        <f>E204+E226</f>
        <v>50463.87</v>
      </c>
      <c r="F203" s="256">
        <f t="shared" si="25"/>
        <v>412.39736824685724</v>
      </c>
      <c r="G203" s="86">
        <f>E203/D203*100</f>
        <v>92.197132534632942</v>
      </c>
      <c r="H203" s="5"/>
    </row>
    <row r="204" spans="1:9" x14ac:dyDescent="0.3">
      <c r="A204" s="156" t="s">
        <v>78</v>
      </c>
      <c r="B204" s="87">
        <f>B205</f>
        <v>1686.91</v>
      </c>
      <c r="C204" s="87">
        <f>SUM(C205:C225)</f>
        <v>500</v>
      </c>
      <c r="D204" s="87">
        <f>SUM(D205:D225)</f>
        <v>9734.75</v>
      </c>
      <c r="E204" s="87">
        <f>E205+E220+E223</f>
        <v>9294.3700000000008</v>
      </c>
      <c r="F204" s="255">
        <f t="shared" si="25"/>
        <v>550.97011695941103</v>
      </c>
      <c r="G204" s="87">
        <f>E204/D204*100</f>
        <v>95.476206374072277</v>
      </c>
      <c r="H204" s="5"/>
    </row>
    <row r="205" spans="1:9" x14ac:dyDescent="0.3">
      <c r="A205" s="237" t="s">
        <v>18</v>
      </c>
      <c r="B205" s="175">
        <f>B206+B208+B211+B218</f>
        <v>1686.91</v>
      </c>
      <c r="C205" s="176">
        <v>500</v>
      </c>
      <c r="D205" s="176">
        <v>3883.74</v>
      </c>
      <c r="E205" s="176">
        <v>3443.36</v>
      </c>
      <c r="F205" s="250">
        <f t="shared" si="25"/>
        <v>204.12233017766209</v>
      </c>
      <c r="G205" s="176">
        <f>E205/D205*100</f>
        <v>88.66092992836802</v>
      </c>
      <c r="H205" s="5"/>
      <c r="I205" s="5"/>
    </row>
    <row r="206" spans="1:9" x14ac:dyDescent="0.3">
      <c r="A206" s="183" t="s">
        <v>165</v>
      </c>
      <c r="B206" s="178">
        <v>0</v>
      </c>
      <c r="C206" s="179"/>
      <c r="D206" s="179"/>
      <c r="E206" s="179">
        <f>E207</f>
        <v>132.72</v>
      </c>
      <c r="F206" s="251"/>
      <c r="G206" s="179"/>
      <c r="H206" s="5"/>
      <c r="I206" s="5"/>
    </row>
    <row r="207" spans="1:9" x14ac:dyDescent="0.3">
      <c r="A207" s="98" t="s">
        <v>166</v>
      </c>
      <c r="B207" s="97">
        <v>0</v>
      </c>
      <c r="C207" s="88"/>
      <c r="D207" s="88"/>
      <c r="E207" s="88">
        <v>132.72</v>
      </c>
      <c r="F207" s="248"/>
      <c r="G207" s="88"/>
      <c r="H207" s="5"/>
      <c r="I207" s="5"/>
    </row>
    <row r="208" spans="1:9" x14ac:dyDescent="0.3">
      <c r="A208" s="183" t="s">
        <v>170</v>
      </c>
      <c r="B208" s="178">
        <v>0</v>
      </c>
      <c r="C208" s="179"/>
      <c r="D208" s="179"/>
      <c r="E208" s="179">
        <f>E209+E210</f>
        <v>1198.0899999999999</v>
      </c>
      <c r="F208" s="251"/>
      <c r="G208" s="179"/>
      <c r="H208" s="5"/>
      <c r="I208" s="5"/>
    </row>
    <row r="209" spans="1:9" x14ac:dyDescent="0.3">
      <c r="A209" s="98" t="s">
        <v>171</v>
      </c>
      <c r="B209" s="97">
        <v>0</v>
      </c>
      <c r="C209" s="88"/>
      <c r="D209" s="88"/>
      <c r="E209" s="88">
        <v>318.52999999999997</v>
      </c>
      <c r="F209" s="248"/>
      <c r="G209" s="88"/>
      <c r="H209" s="5"/>
      <c r="I209" s="5"/>
    </row>
    <row r="210" spans="1:9" x14ac:dyDescent="0.3">
      <c r="A210" s="98" t="s">
        <v>172</v>
      </c>
      <c r="B210" s="97">
        <v>0</v>
      </c>
      <c r="C210" s="88"/>
      <c r="D210" s="88"/>
      <c r="E210" s="88">
        <v>879.56</v>
      </c>
      <c r="F210" s="248"/>
      <c r="G210" s="88"/>
      <c r="H210" s="5"/>
      <c r="I210" s="5"/>
    </row>
    <row r="211" spans="1:9" x14ac:dyDescent="0.3">
      <c r="A211" s="183" t="s">
        <v>177</v>
      </c>
      <c r="B211" s="178">
        <f>B215</f>
        <v>1686.91</v>
      </c>
      <c r="C211" s="179"/>
      <c r="D211" s="179"/>
      <c r="E211" s="179">
        <f>SUM(E212:E217)</f>
        <v>2094.63</v>
      </c>
      <c r="F211" s="251">
        <f t="shared" si="25"/>
        <v>124.16963560593037</v>
      </c>
      <c r="G211" s="179"/>
      <c r="H211" s="5"/>
      <c r="I211" s="5"/>
    </row>
    <row r="212" spans="1:9" x14ac:dyDescent="0.3">
      <c r="A212" s="98" t="s">
        <v>178</v>
      </c>
      <c r="B212" s="97">
        <v>0</v>
      </c>
      <c r="C212" s="88"/>
      <c r="D212" s="88"/>
      <c r="E212" s="88">
        <v>504.35</v>
      </c>
      <c r="F212" s="244"/>
      <c r="G212" s="88"/>
      <c r="H212" s="5"/>
      <c r="I212" s="5"/>
    </row>
    <row r="213" spans="1:9" x14ac:dyDescent="0.3">
      <c r="A213" s="98" t="s">
        <v>179</v>
      </c>
      <c r="B213" s="97">
        <v>0</v>
      </c>
      <c r="C213" s="88"/>
      <c r="D213" s="88"/>
      <c r="E213" s="88">
        <v>265.45</v>
      </c>
      <c r="F213" s="244"/>
      <c r="G213" s="88"/>
      <c r="H213" s="5"/>
      <c r="I213" s="5"/>
    </row>
    <row r="214" spans="1:9" x14ac:dyDescent="0.3">
      <c r="A214" s="98" t="s">
        <v>182</v>
      </c>
      <c r="B214" s="97">
        <v>0</v>
      </c>
      <c r="C214" s="88"/>
      <c r="D214" s="88"/>
      <c r="E214" s="88">
        <v>455.9</v>
      </c>
      <c r="F214" s="244"/>
      <c r="G214" s="88"/>
      <c r="H214" s="5"/>
      <c r="I214" s="5"/>
    </row>
    <row r="215" spans="1:9" x14ac:dyDescent="0.3">
      <c r="A215" s="98" t="s">
        <v>183</v>
      </c>
      <c r="B215" s="97">
        <v>1686.91</v>
      </c>
      <c r="C215" s="88"/>
      <c r="D215" s="88"/>
      <c r="E215" s="88">
        <v>0</v>
      </c>
      <c r="F215" s="244"/>
      <c r="G215" s="88"/>
      <c r="H215" s="5"/>
      <c r="I215" s="5"/>
    </row>
    <row r="216" spans="1:9" x14ac:dyDescent="0.3">
      <c r="A216" s="157" t="s">
        <v>184</v>
      </c>
      <c r="B216" s="97">
        <v>0</v>
      </c>
      <c r="C216" s="88"/>
      <c r="D216" s="88"/>
      <c r="E216" s="88">
        <v>404.41</v>
      </c>
      <c r="F216" s="244"/>
      <c r="G216" s="88"/>
      <c r="H216" s="5"/>
      <c r="I216" s="5"/>
    </row>
    <row r="217" spans="1:9" x14ac:dyDescent="0.3">
      <c r="A217" s="157" t="s">
        <v>186</v>
      </c>
      <c r="B217" s="97">
        <v>0</v>
      </c>
      <c r="C217" s="88"/>
      <c r="D217" s="88"/>
      <c r="E217" s="88">
        <v>464.52</v>
      </c>
      <c r="F217" s="244"/>
      <c r="G217" s="88"/>
      <c r="H217" s="5"/>
      <c r="I217" s="5"/>
    </row>
    <row r="218" spans="1:9" x14ac:dyDescent="0.3">
      <c r="A218" s="229" t="s">
        <v>226</v>
      </c>
      <c r="B218" s="178">
        <v>0</v>
      </c>
      <c r="C218" s="179"/>
      <c r="D218" s="179"/>
      <c r="E218" s="179">
        <f>E219</f>
        <v>17.920000000000002</v>
      </c>
      <c r="F218" s="243"/>
      <c r="G218" s="179"/>
      <c r="H218" s="5"/>
      <c r="I218" s="5"/>
    </row>
    <row r="219" spans="1:9" x14ac:dyDescent="0.3">
      <c r="A219" s="157" t="s">
        <v>193</v>
      </c>
      <c r="B219" s="97">
        <v>0</v>
      </c>
      <c r="C219" s="88"/>
      <c r="D219" s="88"/>
      <c r="E219" s="88">
        <v>17.920000000000002</v>
      </c>
      <c r="F219" s="244"/>
      <c r="G219" s="88"/>
      <c r="H219" s="5"/>
      <c r="I219" s="5"/>
    </row>
    <row r="220" spans="1:9" ht="27" x14ac:dyDescent="0.3">
      <c r="A220" s="104" t="s">
        <v>67</v>
      </c>
      <c r="B220" s="175">
        <v>0</v>
      </c>
      <c r="C220" s="176">
        <v>0</v>
      </c>
      <c r="D220" s="176">
        <v>5766.27</v>
      </c>
      <c r="E220" s="176">
        <f>E221</f>
        <v>5766.27</v>
      </c>
      <c r="F220" s="245"/>
      <c r="G220" s="176">
        <f>E220/D220*100</f>
        <v>100</v>
      </c>
      <c r="H220" s="5"/>
      <c r="I220" s="5"/>
    </row>
    <row r="221" spans="1:9" ht="27" x14ac:dyDescent="0.3">
      <c r="A221" s="183" t="s">
        <v>200</v>
      </c>
      <c r="B221" s="178">
        <v>0</v>
      </c>
      <c r="C221" s="179"/>
      <c r="D221" s="179"/>
      <c r="E221" s="179">
        <f>E222</f>
        <v>5766.27</v>
      </c>
      <c r="F221" s="243"/>
      <c r="G221" s="179"/>
      <c r="H221" s="5"/>
      <c r="I221" s="5"/>
    </row>
    <row r="222" spans="1:9" ht="27" x14ac:dyDescent="0.3">
      <c r="A222" s="98" t="s">
        <v>201</v>
      </c>
      <c r="B222" s="97">
        <v>0</v>
      </c>
      <c r="C222" s="88"/>
      <c r="D222" s="88"/>
      <c r="E222" s="88">
        <v>5766.27</v>
      </c>
      <c r="F222" s="244"/>
      <c r="G222" s="88"/>
      <c r="H222" s="5"/>
      <c r="I222" s="5"/>
    </row>
    <row r="223" spans="1:9" x14ac:dyDescent="0.3">
      <c r="A223" s="104" t="s">
        <v>71</v>
      </c>
      <c r="B223" s="175">
        <v>0</v>
      </c>
      <c r="C223" s="176">
        <v>0</v>
      </c>
      <c r="D223" s="176">
        <v>84.74</v>
      </c>
      <c r="E223" s="176">
        <f>E224</f>
        <v>84.74</v>
      </c>
      <c r="F223" s="245"/>
      <c r="G223" s="176">
        <f>E223/D223*100</f>
        <v>100</v>
      </c>
      <c r="H223" s="5"/>
      <c r="I223" s="5"/>
    </row>
    <row r="224" spans="1:9" x14ac:dyDescent="0.3">
      <c r="A224" s="183" t="s">
        <v>202</v>
      </c>
      <c r="B224" s="178">
        <v>0</v>
      </c>
      <c r="C224" s="179"/>
      <c r="D224" s="179"/>
      <c r="E224" s="179">
        <f>E225</f>
        <v>84.74</v>
      </c>
      <c r="F224" s="243"/>
      <c r="G224" s="179"/>
      <c r="H224" s="5"/>
      <c r="I224" s="5"/>
    </row>
    <row r="225" spans="1:9" x14ac:dyDescent="0.3">
      <c r="A225" s="98" t="s">
        <v>203</v>
      </c>
      <c r="B225" s="97">
        <v>0</v>
      </c>
      <c r="C225" s="88"/>
      <c r="D225" s="88"/>
      <c r="E225" s="88">
        <v>84.74</v>
      </c>
      <c r="F225" s="244"/>
      <c r="G225" s="88"/>
      <c r="H225" s="5"/>
      <c r="I225" s="5"/>
    </row>
    <row r="226" spans="1:9" x14ac:dyDescent="0.3">
      <c r="A226" s="156" t="s">
        <v>79</v>
      </c>
      <c r="B226" s="87">
        <f>B227</f>
        <v>10549.8</v>
      </c>
      <c r="C226" s="90">
        <f>C227</f>
        <v>39000</v>
      </c>
      <c r="D226" s="90">
        <f>D227</f>
        <v>45000</v>
      </c>
      <c r="E226" s="90">
        <f>E227</f>
        <v>41169.5</v>
      </c>
      <c r="F226" s="255">
        <f t="shared" si="25"/>
        <v>390.23962539574211</v>
      </c>
      <c r="G226" s="90">
        <f t="shared" ref="G226:G236" si="28">E226/D226*100</f>
        <v>91.487777777777779</v>
      </c>
      <c r="H226" s="5"/>
    </row>
    <row r="227" spans="1:9" ht="27" x14ac:dyDescent="0.3">
      <c r="A227" s="237" t="s">
        <v>20</v>
      </c>
      <c r="B227" s="175">
        <v>10549.8</v>
      </c>
      <c r="C227" s="176">
        <v>39000</v>
      </c>
      <c r="D227" s="176">
        <v>45000</v>
      </c>
      <c r="E227" s="176">
        <v>41169.5</v>
      </c>
      <c r="F227" s="250">
        <f t="shared" si="25"/>
        <v>390.23962539574211</v>
      </c>
      <c r="G227" s="176">
        <f t="shared" si="28"/>
        <v>91.487777777777779</v>
      </c>
      <c r="H227" s="5"/>
    </row>
    <row r="228" spans="1:9" x14ac:dyDescent="0.3">
      <c r="A228" s="229" t="s">
        <v>206</v>
      </c>
      <c r="B228" s="178">
        <f>B230</f>
        <v>10549.8</v>
      </c>
      <c r="C228" s="179"/>
      <c r="D228" s="179"/>
      <c r="E228" s="179">
        <f>SUM(E229:E231)</f>
        <v>41169.5</v>
      </c>
      <c r="F228" s="251">
        <f t="shared" si="25"/>
        <v>390.23962539574211</v>
      </c>
      <c r="G228" s="179"/>
      <c r="H228" s="5"/>
    </row>
    <row r="229" spans="1:9" x14ac:dyDescent="0.3">
      <c r="A229" s="157" t="s">
        <v>207</v>
      </c>
      <c r="B229" s="97">
        <v>0</v>
      </c>
      <c r="C229" s="88"/>
      <c r="D229" s="88"/>
      <c r="E229" s="88">
        <v>1036.31</v>
      </c>
      <c r="F229" s="248"/>
      <c r="G229" s="88"/>
      <c r="H229" s="5"/>
    </row>
    <row r="230" spans="1:9" x14ac:dyDescent="0.3">
      <c r="A230" s="157" t="s">
        <v>210</v>
      </c>
      <c r="B230" s="97">
        <v>10549.8</v>
      </c>
      <c r="C230" s="88"/>
      <c r="D230" s="88"/>
      <c r="E230" s="88">
        <v>39739</v>
      </c>
      <c r="F230" s="248">
        <f t="shared" si="25"/>
        <v>376.68012663747186</v>
      </c>
      <c r="G230" s="88"/>
      <c r="H230" s="5"/>
    </row>
    <row r="231" spans="1:9" x14ac:dyDescent="0.3">
      <c r="A231" s="157" t="s">
        <v>211</v>
      </c>
      <c r="B231" s="97">
        <v>0</v>
      </c>
      <c r="C231" s="88"/>
      <c r="D231" s="88"/>
      <c r="E231" s="88">
        <v>394.19</v>
      </c>
      <c r="F231" s="248"/>
      <c r="G231" s="88"/>
      <c r="H231" s="5"/>
    </row>
    <row r="232" spans="1:9" ht="27" x14ac:dyDescent="0.3">
      <c r="A232" s="153" t="s">
        <v>68</v>
      </c>
      <c r="B232" s="232">
        <f>B233</f>
        <v>9428.64</v>
      </c>
      <c r="C232" s="85">
        <f t="shared" ref="C232:C233" si="29">C233</f>
        <v>0</v>
      </c>
      <c r="D232" s="85">
        <f t="shared" ref="D232:E235" si="30">D233</f>
        <v>23393.59</v>
      </c>
      <c r="E232" s="85">
        <f>E233</f>
        <v>20524.77</v>
      </c>
      <c r="F232" s="254">
        <f t="shared" si="25"/>
        <v>217.68537137911727</v>
      </c>
      <c r="G232" s="85">
        <f t="shared" si="28"/>
        <v>87.736726171570936</v>
      </c>
      <c r="H232" s="5"/>
    </row>
    <row r="233" spans="1:9" x14ac:dyDescent="0.3">
      <c r="A233" s="154" t="s">
        <v>30</v>
      </c>
      <c r="B233" s="160">
        <f>B234</f>
        <v>9428.64</v>
      </c>
      <c r="C233" s="89">
        <f t="shared" si="29"/>
        <v>0</v>
      </c>
      <c r="D233" s="89">
        <f t="shared" si="30"/>
        <v>23393.59</v>
      </c>
      <c r="E233" s="89">
        <f>E234</f>
        <v>20524.77</v>
      </c>
      <c r="F233" s="248">
        <f t="shared" si="25"/>
        <v>217.68537137911727</v>
      </c>
      <c r="G233" s="89">
        <f t="shared" si="28"/>
        <v>87.736726171570936</v>
      </c>
      <c r="H233" s="5"/>
    </row>
    <row r="234" spans="1:9" x14ac:dyDescent="0.3">
      <c r="A234" s="155" t="s">
        <v>112</v>
      </c>
      <c r="B234" s="231">
        <f>B235</f>
        <v>9428.64</v>
      </c>
      <c r="C234" s="86">
        <f>C236</f>
        <v>0</v>
      </c>
      <c r="D234" s="86">
        <f t="shared" si="30"/>
        <v>23393.59</v>
      </c>
      <c r="E234" s="86">
        <f>E235</f>
        <v>20524.77</v>
      </c>
      <c r="F234" s="256">
        <f t="shared" si="25"/>
        <v>217.68537137911727</v>
      </c>
      <c r="G234" s="86">
        <f t="shared" si="28"/>
        <v>87.736726171570936</v>
      </c>
      <c r="H234" s="5"/>
    </row>
    <row r="235" spans="1:9" x14ac:dyDescent="0.3">
      <c r="A235" s="156" t="s">
        <v>78</v>
      </c>
      <c r="B235" s="87">
        <f>B236</f>
        <v>9428.64</v>
      </c>
      <c r="C235" s="90">
        <f>C236</f>
        <v>0</v>
      </c>
      <c r="D235" s="90">
        <f t="shared" si="30"/>
        <v>23393.59</v>
      </c>
      <c r="E235" s="90">
        <f t="shared" si="30"/>
        <v>20524.77</v>
      </c>
      <c r="F235" s="255">
        <f t="shared" si="25"/>
        <v>217.68537137911727</v>
      </c>
      <c r="G235" s="90">
        <f t="shared" si="28"/>
        <v>87.736726171570936</v>
      </c>
      <c r="H235" s="5"/>
    </row>
    <row r="236" spans="1:9" x14ac:dyDescent="0.3">
      <c r="A236" s="237" t="s">
        <v>18</v>
      </c>
      <c r="B236" s="175">
        <f>B237+B240+B245+B247</f>
        <v>9428.64</v>
      </c>
      <c r="C236" s="176">
        <v>0</v>
      </c>
      <c r="D236" s="176">
        <v>23393.59</v>
      </c>
      <c r="E236" s="176">
        <f>E237+E245+E247</f>
        <v>20524.77</v>
      </c>
      <c r="F236" s="250">
        <f t="shared" si="25"/>
        <v>217.68537137911727</v>
      </c>
      <c r="G236" s="176">
        <f t="shared" si="28"/>
        <v>87.736726171570936</v>
      </c>
      <c r="H236" s="5"/>
    </row>
    <row r="237" spans="1:9" x14ac:dyDescent="0.3">
      <c r="A237" s="183" t="s">
        <v>165</v>
      </c>
      <c r="B237" s="178">
        <f>B238+B239</f>
        <v>2915.41</v>
      </c>
      <c r="C237" s="179"/>
      <c r="D237" s="179"/>
      <c r="E237" s="179">
        <f>E238</f>
        <v>8900.15</v>
      </c>
      <c r="F237" s="251">
        <f t="shared" si="25"/>
        <v>305.27953186687296</v>
      </c>
      <c r="G237" s="179"/>
      <c r="H237" s="5"/>
    </row>
    <row r="238" spans="1:9" x14ac:dyDescent="0.3">
      <c r="A238" s="98" t="s">
        <v>166</v>
      </c>
      <c r="B238" s="97">
        <v>1612.53</v>
      </c>
      <c r="C238" s="88"/>
      <c r="D238" s="88"/>
      <c r="E238" s="88">
        <v>8900.15</v>
      </c>
      <c r="F238" s="248">
        <f t="shared" si="25"/>
        <v>551.93701822601747</v>
      </c>
      <c r="G238" s="88"/>
      <c r="H238" s="5"/>
    </row>
    <row r="239" spans="1:9" x14ac:dyDescent="0.3">
      <c r="A239" s="98" t="s">
        <v>168</v>
      </c>
      <c r="B239" s="97">
        <v>1302.8800000000001</v>
      </c>
      <c r="C239" s="88"/>
      <c r="D239" s="88"/>
      <c r="E239" s="88"/>
      <c r="F239" s="244"/>
      <c r="G239" s="88"/>
      <c r="H239" s="5"/>
    </row>
    <row r="240" spans="1:9" x14ac:dyDescent="0.3">
      <c r="A240" s="183" t="s">
        <v>177</v>
      </c>
      <c r="B240" s="178">
        <f>SUM(B241:B244)</f>
        <v>2220.34</v>
      </c>
      <c r="C240" s="179"/>
      <c r="D240" s="179"/>
      <c r="E240" s="179"/>
      <c r="F240" s="243"/>
      <c r="G240" s="179"/>
      <c r="H240" s="5"/>
    </row>
    <row r="241" spans="1:8" x14ac:dyDescent="0.3">
      <c r="A241" s="98" t="s">
        <v>178</v>
      </c>
      <c r="B241" s="97">
        <v>299.67</v>
      </c>
      <c r="C241" s="88"/>
      <c r="D241" s="88"/>
      <c r="E241" s="88"/>
      <c r="F241" s="244"/>
      <c r="G241" s="88"/>
      <c r="H241" s="5"/>
    </row>
    <row r="242" spans="1:8" x14ac:dyDescent="0.3">
      <c r="A242" s="98" t="s">
        <v>180</v>
      </c>
      <c r="B242" s="97">
        <v>428.03</v>
      </c>
      <c r="C242" s="88"/>
      <c r="D242" s="88"/>
      <c r="E242" s="88"/>
      <c r="F242" s="244"/>
      <c r="G242" s="88"/>
      <c r="H242" s="5"/>
    </row>
    <row r="243" spans="1:8" x14ac:dyDescent="0.3">
      <c r="A243" s="98" t="s">
        <v>184</v>
      </c>
      <c r="B243" s="97">
        <v>704.93</v>
      </c>
      <c r="C243" s="88"/>
      <c r="D243" s="88"/>
      <c r="E243" s="88"/>
      <c r="F243" s="244"/>
      <c r="G243" s="88"/>
      <c r="H243" s="5"/>
    </row>
    <row r="244" spans="1:8" x14ac:dyDescent="0.3">
      <c r="A244" s="98" t="s">
        <v>186</v>
      </c>
      <c r="B244" s="97">
        <v>787.71</v>
      </c>
      <c r="C244" s="88"/>
      <c r="D244" s="88"/>
      <c r="E244" s="88"/>
      <c r="F244" s="244"/>
      <c r="G244" s="88"/>
      <c r="H244" s="5"/>
    </row>
    <row r="245" spans="1:8" ht="27" x14ac:dyDescent="0.3">
      <c r="A245" s="183" t="s">
        <v>187</v>
      </c>
      <c r="B245" s="178">
        <f>B246</f>
        <v>3106.46</v>
      </c>
      <c r="C245" s="179"/>
      <c r="D245" s="179"/>
      <c r="E245" s="179">
        <f>E246</f>
        <v>11579.37</v>
      </c>
      <c r="F245" s="251">
        <f t="shared" si="25"/>
        <v>372.7512989061504</v>
      </c>
      <c r="G245" s="179"/>
      <c r="H245" s="5"/>
    </row>
    <row r="246" spans="1:8" ht="27" x14ac:dyDescent="0.3">
      <c r="A246" s="98" t="s">
        <v>188</v>
      </c>
      <c r="B246" s="97">
        <v>3106.46</v>
      </c>
      <c r="C246" s="88"/>
      <c r="D246" s="88"/>
      <c r="E246" s="88">
        <v>11579.37</v>
      </c>
      <c r="F246" s="248">
        <f t="shared" si="25"/>
        <v>372.7512989061504</v>
      </c>
      <c r="G246" s="88"/>
      <c r="H246" s="5"/>
    </row>
    <row r="247" spans="1:8" x14ac:dyDescent="0.3">
      <c r="A247" s="229" t="s">
        <v>226</v>
      </c>
      <c r="B247" s="178">
        <f>B248</f>
        <v>1186.43</v>
      </c>
      <c r="C247" s="179"/>
      <c r="D247" s="179"/>
      <c r="E247" s="179">
        <f>E248</f>
        <v>45.25</v>
      </c>
      <c r="F247" s="251">
        <f t="shared" si="25"/>
        <v>3.8139628970946449</v>
      </c>
      <c r="G247" s="179"/>
      <c r="H247" s="5"/>
    </row>
    <row r="248" spans="1:8" x14ac:dyDescent="0.3">
      <c r="A248" s="98" t="s">
        <v>191</v>
      </c>
      <c r="B248" s="97">
        <v>1186.43</v>
      </c>
      <c r="C248" s="88"/>
      <c r="D248" s="88"/>
      <c r="E248" s="88">
        <v>45.25</v>
      </c>
      <c r="F248" s="248">
        <f t="shared" si="25"/>
        <v>3.8139628970946449</v>
      </c>
      <c r="G248" s="88"/>
      <c r="H248" s="5"/>
    </row>
    <row r="249" spans="1:8" x14ac:dyDescent="0.3">
      <c r="A249" s="153" t="s">
        <v>111</v>
      </c>
      <c r="B249" s="232">
        <f>B250</f>
        <v>3981.6800000000003</v>
      </c>
      <c r="C249" s="85">
        <v>0</v>
      </c>
      <c r="D249" s="85">
        <v>0</v>
      </c>
      <c r="E249" s="85">
        <v>0</v>
      </c>
      <c r="F249" s="247"/>
      <c r="G249" s="85"/>
      <c r="H249" s="5"/>
    </row>
    <row r="250" spans="1:8" x14ac:dyDescent="0.3">
      <c r="A250" s="159" t="s">
        <v>30</v>
      </c>
      <c r="B250" s="97">
        <f>B251</f>
        <v>3981.6800000000003</v>
      </c>
      <c r="C250" s="88">
        <v>0</v>
      </c>
      <c r="D250" s="88">
        <v>0</v>
      </c>
      <c r="E250" s="88">
        <v>0</v>
      </c>
      <c r="F250" s="244"/>
      <c r="G250" s="88"/>
      <c r="H250" s="5"/>
    </row>
    <row r="251" spans="1:8" x14ac:dyDescent="0.3">
      <c r="A251" s="155" t="s">
        <v>109</v>
      </c>
      <c r="B251" s="231">
        <f>B252</f>
        <v>3981.6800000000003</v>
      </c>
      <c r="C251" s="86">
        <v>0</v>
      </c>
      <c r="D251" s="86">
        <v>0</v>
      </c>
      <c r="E251" s="86">
        <v>0</v>
      </c>
      <c r="F251" s="246"/>
      <c r="G251" s="86"/>
      <c r="H251" s="5"/>
    </row>
    <row r="252" spans="1:8" x14ac:dyDescent="0.3">
      <c r="A252" s="156" t="s">
        <v>78</v>
      </c>
      <c r="B252" s="87">
        <f>B253</f>
        <v>3981.6800000000003</v>
      </c>
      <c r="C252" s="90">
        <v>0</v>
      </c>
      <c r="D252" s="90">
        <v>0</v>
      </c>
      <c r="E252" s="90">
        <v>0</v>
      </c>
      <c r="F252" s="244"/>
      <c r="G252" s="90"/>
      <c r="H252" s="5"/>
    </row>
    <row r="253" spans="1:8" x14ac:dyDescent="0.3">
      <c r="A253" s="157" t="s">
        <v>18</v>
      </c>
      <c r="B253" s="97">
        <f>B254</f>
        <v>3981.6800000000003</v>
      </c>
      <c r="C253" s="88">
        <v>0</v>
      </c>
      <c r="D253" s="88">
        <v>0</v>
      </c>
      <c r="E253" s="88">
        <v>0</v>
      </c>
      <c r="F253" s="244"/>
      <c r="G253" s="88"/>
      <c r="H253" s="5"/>
    </row>
    <row r="254" spans="1:8" x14ac:dyDescent="0.3">
      <c r="A254" s="229" t="s">
        <v>177</v>
      </c>
      <c r="B254" s="178">
        <f>SUM(B255:B256)</f>
        <v>3981.6800000000003</v>
      </c>
      <c r="C254" s="179"/>
      <c r="D254" s="179"/>
      <c r="E254" s="179"/>
      <c r="F254" s="243"/>
      <c r="G254" s="179"/>
      <c r="H254" s="5"/>
    </row>
    <row r="255" spans="1:8" x14ac:dyDescent="0.3">
      <c r="A255" s="157" t="s">
        <v>184</v>
      </c>
      <c r="B255" s="97">
        <v>3683.05</v>
      </c>
      <c r="C255" s="88"/>
      <c r="D255" s="88"/>
      <c r="E255" s="88"/>
      <c r="F255" s="244"/>
      <c r="G255" s="88"/>
      <c r="H255" s="5"/>
    </row>
    <row r="256" spans="1:8" x14ac:dyDescent="0.3">
      <c r="A256" s="157" t="s">
        <v>186</v>
      </c>
      <c r="B256" s="97">
        <v>298.63</v>
      </c>
      <c r="C256" s="88"/>
      <c r="D256" s="88"/>
      <c r="E256" s="88"/>
      <c r="F256" s="244"/>
      <c r="G256" s="88"/>
      <c r="H256" s="5"/>
    </row>
    <row r="257" spans="1:9" x14ac:dyDescent="0.3">
      <c r="A257" s="152" t="s">
        <v>99</v>
      </c>
      <c r="B257" s="196">
        <f>B258</f>
        <v>1460060.3</v>
      </c>
      <c r="C257" s="84">
        <f t="shared" ref="C257:D259" si="31">C258</f>
        <v>1537000</v>
      </c>
      <c r="D257" s="84">
        <f t="shared" si="31"/>
        <v>1829500</v>
      </c>
      <c r="E257" s="84">
        <f>E258</f>
        <v>1765524.3899999997</v>
      </c>
      <c r="F257" s="253">
        <f t="shared" ref="F257:F278" si="32">E257/B257*100</f>
        <v>120.92133386545744</v>
      </c>
      <c r="G257" s="84">
        <f t="shared" ref="G257:G262" si="33">E257/D257*100</f>
        <v>96.503109592784895</v>
      </c>
      <c r="H257" s="5"/>
    </row>
    <row r="258" spans="1:9" x14ac:dyDescent="0.3">
      <c r="A258" s="153" t="s">
        <v>38</v>
      </c>
      <c r="B258" s="232">
        <f>B259</f>
        <v>1460060.3</v>
      </c>
      <c r="C258" s="85">
        <f t="shared" si="31"/>
        <v>1537000</v>
      </c>
      <c r="D258" s="85">
        <f t="shared" si="31"/>
        <v>1829500</v>
      </c>
      <c r="E258" s="85">
        <f>E259</f>
        <v>1765524.3899999997</v>
      </c>
      <c r="F258" s="254">
        <f t="shared" si="32"/>
        <v>120.92133386545744</v>
      </c>
      <c r="G258" s="85">
        <f t="shared" si="33"/>
        <v>96.503109592784895</v>
      </c>
      <c r="H258" s="5"/>
    </row>
    <row r="259" spans="1:9" x14ac:dyDescent="0.3">
      <c r="A259" s="154" t="s">
        <v>29</v>
      </c>
      <c r="B259" s="160">
        <f>B260</f>
        <v>1460060.3</v>
      </c>
      <c r="C259" s="89">
        <f t="shared" si="31"/>
        <v>1537000</v>
      </c>
      <c r="D259" s="89">
        <f t="shared" si="31"/>
        <v>1829500</v>
      </c>
      <c r="E259" s="89">
        <f>E260</f>
        <v>1765524.3899999997</v>
      </c>
      <c r="F259" s="248">
        <f t="shared" si="32"/>
        <v>120.92133386545744</v>
      </c>
      <c r="G259" s="89">
        <f t="shared" si="33"/>
        <v>96.503109592784895</v>
      </c>
      <c r="H259" s="5"/>
      <c r="I259" s="5"/>
    </row>
    <row r="260" spans="1:9" ht="27" x14ac:dyDescent="0.3">
      <c r="A260" s="155" t="s">
        <v>110</v>
      </c>
      <c r="B260" s="231">
        <f>B261</f>
        <v>1460060.3</v>
      </c>
      <c r="C260" s="86">
        <f>C262+C271+C276</f>
        <v>1537000</v>
      </c>
      <c r="D260" s="86">
        <f>D262+D271+D276</f>
        <v>1829500</v>
      </c>
      <c r="E260" s="86">
        <f>E261</f>
        <v>1765524.3899999997</v>
      </c>
      <c r="F260" s="256">
        <f t="shared" si="32"/>
        <v>120.92133386545744</v>
      </c>
      <c r="G260" s="86">
        <f t="shared" si="33"/>
        <v>96.503109592784895</v>
      </c>
      <c r="H260" s="5"/>
      <c r="I260" s="5"/>
    </row>
    <row r="261" spans="1:9" x14ac:dyDescent="0.3">
      <c r="A261" s="156" t="s">
        <v>78</v>
      </c>
      <c r="B261" s="87">
        <f>B262+B271+B276</f>
        <v>1460060.3</v>
      </c>
      <c r="C261" s="87">
        <f>SUM(C262:C276)</f>
        <v>1537000</v>
      </c>
      <c r="D261" s="87">
        <f>SUM(D262:D276)</f>
        <v>1829500</v>
      </c>
      <c r="E261" s="87">
        <f>E262+E271+E276</f>
        <v>1765524.3899999997</v>
      </c>
      <c r="F261" s="255">
        <f t="shared" si="32"/>
        <v>120.92133386545744</v>
      </c>
      <c r="G261" s="87">
        <f t="shared" si="33"/>
        <v>96.503109592784895</v>
      </c>
      <c r="H261" s="5"/>
      <c r="I261" s="5"/>
    </row>
    <row r="262" spans="1:9" x14ac:dyDescent="0.3">
      <c r="A262" s="237" t="s">
        <v>21</v>
      </c>
      <c r="B262" s="175">
        <f>B263+B266+B268</f>
        <v>1416718.16</v>
      </c>
      <c r="C262" s="176">
        <v>1467500</v>
      </c>
      <c r="D262" s="176">
        <v>1798950</v>
      </c>
      <c r="E262" s="176">
        <f>E263+E266+E268</f>
        <v>1736718.5599999998</v>
      </c>
      <c r="F262" s="250">
        <f t="shared" si="32"/>
        <v>122.5874425157365</v>
      </c>
      <c r="G262" s="176">
        <f t="shared" si="33"/>
        <v>96.54067984101836</v>
      </c>
      <c r="H262" s="5"/>
      <c r="I262" s="5"/>
    </row>
    <row r="263" spans="1:9" x14ac:dyDescent="0.3">
      <c r="A263" s="183" t="s">
        <v>157</v>
      </c>
      <c r="B263" s="178">
        <f>SUM(B264:B265)</f>
        <v>1179710.72</v>
      </c>
      <c r="C263" s="179"/>
      <c r="D263" s="179"/>
      <c r="E263" s="179">
        <f>E264+E265</f>
        <v>1439433.25</v>
      </c>
      <c r="F263" s="251">
        <f t="shared" si="32"/>
        <v>122.01578112301972</v>
      </c>
      <c r="G263" s="179"/>
      <c r="H263" s="5"/>
      <c r="I263" s="5"/>
    </row>
    <row r="264" spans="1:9" x14ac:dyDescent="0.3">
      <c r="A264" s="98" t="s">
        <v>158</v>
      </c>
      <c r="B264" s="97">
        <v>1113218.21</v>
      </c>
      <c r="C264" s="88"/>
      <c r="D264" s="88"/>
      <c r="E264" s="88">
        <v>1363229.04</v>
      </c>
      <c r="F264" s="248">
        <f t="shared" si="32"/>
        <v>122.4583848659824</v>
      </c>
      <c r="G264" s="88"/>
      <c r="H264" s="5"/>
      <c r="I264" s="5"/>
    </row>
    <row r="265" spans="1:9" x14ac:dyDescent="0.3">
      <c r="A265" s="98" t="s">
        <v>159</v>
      </c>
      <c r="B265" s="97">
        <v>66492.509999999995</v>
      </c>
      <c r="C265" s="88"/>
      <c r="D265" s="88"/>
      <c r="E265" s="88">
        <v>76204.210000000006</v>
      </c>
      <c r="F265" s="248">
        <f t="shared" si="32"/>
        <v>114.60570521401586</v>
      </c>
      <c r="G265" s="88"/>
      <c r="H265" s="5"/>
      <c r="I265" s="5"/>
    </row>
    <row r="266" spans="1:9" x14ac:dyDescent="0.3">
      <c r="A266" s="183" t="s">
        <v>160</v>
      </c>
      <c r="B266" s="178">
        <f>B267</f>
        <v>42417.24</v>
      </c>
      <c r="C266" s="179"/>
      <c r="D266" s="179"/>
      <c r="E266" s="179">
        <f>E267</f>
        <v>59724.67</v>
      </c>
      <c r="F266" s="251">
        <f t="shared" si="32"/>
        <v>140.80281979685617</v>
      </c>
      <c r="G266" s="179"/>
      <c r="H266" s="5"/>
      <c r="I266" s="5"/>
    </row>
    <row r="267" spans="1:9" x14ac:dyDescent="0.3">
      <c r="A267" s="98" t="s">
        <v>161</v>
      </c>
      <c r="B267" s="97">
        <v>42417.24</v>
      </c>
      <c r="C267" s="88"/>
      <c r="D267" s="88"/>
      <c r="E267" s="88">
        <v>59724.67</v>
      </c>
      <c r="F267" s="248">
        <f t="shared" si="32"/>
        <v>140.80281979685617</v>
      </c>
      <c r="G267" s="150"/>
      <c r="H267" s="5"/>
      <c r="I267" s="5"/>
    </row>
    <row r="268" spans="1:9" x14ac:dyDescent="0.3">
      <c r="A268" s="183" t="s">
        <v>162</v>
      </c>
      <c r="B268" s="178">
        <f>B269+B270</f>
        <v>194590.2</v>
      </c>
      <c r="C268" s="179"/>
      <c r="D268" s="179"/>
      <c r="E268" s="179">
        <f>E269+E270</f>
        <v>237560.63999999998</v>
      </c>
      <c r="F268" s="251">
        <f t="shared" si="32"/>
        <v>122.08253036381069</v>
      </c>
      <c r="G268" s="228"/>
      <c r="H268" s="5"/>
      <c r="I268" s="5"/>
    </row>
    <row r="269" spans="1:9" ht="27" x14ac:dyDescent="0.3">
      <c r="A269" s="98" t="s">
        <v>163</v>
      </c>
      <c r="B269" s="97">
        <v>194475.35</v>
      </c>
      <c r="C269" s="88"/>
      <c r="D269" s="88"/>
      <c r="E269" s="88">
        <v>237428.99</v>
      </c>
      <c r="F269" s="248">
        <f t="shared" si="32"/>
        <v>122.08693286835579</v>
      </c>
      <c r="G269" s="150"/>
      <c r="H269" s="5"/>
      <c r="I269" s="5"/>
    </row>
    <row r="270" spans="1:9" ht="27" x14ac:dyDescent="0.3">
      <c r="A270" s="98" t="s">
        <v>164</v>
      </c>
      <c r="B270" s="97">
        <v>114.85</v>
      </c>
      <c r="C270" s="88"/>
      <c r="D270" s="88"/>
      <c r="E270" s="88">
        <v>131.65</v>
      </c>
      <c r="F270" s="248">
        <f t="shared" si="32"/>
        <v>114.62777535916413</v>
      </c>
      <c r="G270" s="88"/>
      <c r="H270" s="5"/>
      <c r="I270" s="5"/>
    </row>
    <row r="271" spans="1:9" x14ac:dyDescent="0.3">
      <c r="A271" s="237" t="s">
        <v>18</v>
      </c>
      <c r="B271" s="175">
        <f>B272+B274</f>
        <v>41059.31</v>
      </c>
      <c r="C271" s="176">
        <v>64700</v>
      </c>
      <c r="D271" s="176">
        <v>27150</v>
      </c>
      <c r="E271" s="176">
        <v>25484.13</v>
      </c>
      <c r="F271" s="250">
        <f t="shared" si="32"/>
        <v>62.066629955544805</v>
      </c>
      <c r="G271" s="176">
        <f t="shared" ref="G271:G276" si="34">E271/D271*100</f>
        <v>93.864198895027627</v>
      </c>
      <c r="H271" s="5"/>
    </row>
    <row r="272" spans="1:9" x14ac:dyDescent="0.3">
      <c r="A272" s="229" t="s">
        <v>177</v>
      </c>
      <c r="B272" s="178">
        <f>B273</f>
        <v>37162.39</v>
      </c>
      <c r="C272" s="179"/>
      <c r="D272" s="179"/>
      <c r="E272" s="179">
        <f>E273</f>
        <v>21425.3</v>
      </c>
      <c r="F272" s="251">
        <f t="shared" si="32"/>
        <v>57.653181079042547</v>
      </c>
      <c r="G272" s="179"/>
      <c r="H272" s="5"/>
    </row>
    <row r="273" spans="1:8" x14ac:dyDescent="0.3">
      <c r="A273" s="157" t="s">
        <v>184</v>
      </c>
      <c r="B273" s="97">
        <v>37162.39</v>
      </c>
      <c r="C273" s="88"/>
      <c r="D273" s="88"/>
      <c r="E273" s="88">
        <v>21425.3</v>
      </c>
      <c r="F273" s="248">
        <f t="shared" si="32"/>
        <v>57.653181079042547</v>
      </c>
      <c r="G273" s="88"/>
      <c r="H273" s="5"/>
    </row>
    <row r="274" spans="1:8" x14ac:dyDescent="0.3">
      <c r="A274" s="229" t="s">
        <v>226</v>
      </c>
      <c r="B274" s="178">
        <f>B275</f>
        <v>3896.92</v>
      </c>
      <c r="C274" s="179"/>
      <c r="D274" s="179"/>
      <c r="E274" s="179">
        <f>E275</f>
        <v>4058.83</v>
      </c>
      <c r="F274" s="251">
        <f t="shared" si="32"/>
        <v>104.15481970376605</v>
      </c>
      <c r="G274" s="179"/>
      <c r="H274" s="5"/>
    </row>
    <row r="275" spans="1:8" x14ac:dyDescent="0.3">
      <c r="A275" s="98" t="s">
        <v>193</v>
      </c>
      <c r="B275" s="97">
        <v>3896.92</v>
      </c>
      <c r="C275" s="88"/>
      <c r="D275" s="88"/>
      <c r="E275" s="88">
        <v>4058.83</v>
      </c>
      <c r="F275" s="248">
        <f t="shared" si="32"/>
        <v>104.15481970376605</v>
      </c>
      <c r="G275" s="88"/>
      <c r="H275" s="5"/>
    </row>
    <row r="276" spans="1:8" x14ac:dyDescent="0.3">
      <c r="A276" s="237" t="s">
        <v>19</v>
      </c>
      <c r="B276" s="175">
        <v>2282.83</v>
      </c>
      <c r="C276" s="176">
        <v>4800</v>
      </c>
      <c r="D276" s="176">
        <v>3400</v>
      </c>
      <c r="E276" s="176">
        <f>E277</f>
        <v>3321.7</v>
      </c>
      <c r="F276" s="250">
        <f t="shared" si="32"/>
        <v>145.50798789222151</v>
      </c>
      <c r="G276" s="176">
        <f t="shared" si="34"/>
        <v>97.697058823529403</v>
      </c>
      <c r="H276" s="5"/>
    </row>
    <row r="277" spans="1:8" x14ac:dyDescent="0.3">
      <c r="A277" s="183" t="s">
        <v>196</v>
      </c>
      <c r="B277" s="235">
        <f>B278</f>
        <v>2282.83</v>
      </c>
      <c r="C277" s="234"/>
      <c r="D277" s="234"/>
      <c r="E277" s="235">
        <f>E278</f>
        <v>3321.7</v>
      </c>
      <c r="F277" s="251">
        <f t="shared" si="32"/>
        <v>145.50798789222151</v>
      </c>
      <c r="G277" s="234"/>
      <c r="H277" s="5"/>
    </row>
    <row r="278" spans="1:8" x14ac:dyDescent="0.3">
      <c r="A278" s="98" t="s">
        <v>199</v>
      </c>
      <c r="B278" s="164">
        <v>2282.83</v>
      </c>
      <c r="C278" s="236"/>
      <c r="D278" s="236"/>
      <c r="E278" s="164">
        <v>3321.7</v>
      </c>
      <c r="F278" s="248">
        <f t="shared" si="32"/>
        <v>145.50798789222151</v>
      </c>
      <c r="G278" s="233"/>
      <c r="H278" s="5"/>
    </row>
    <row r="279" spans="1:8" x14ac:dyDescent="0.3">
      <c r="B279" s="226"/>
      <c r="C279" s="226"/>
      <c r="D279" s="226"/>
      <c r="E279" s="226"/>
      <c r="F279" s="226"/>
      <c r="G279" s="226"/>
      <c r="H279" s="5"/>
    </row>
    <row r="280" spans="1:8" x14ac:dyDescent="0.3">
      <c r="B280" s="226"/>
      <c r="C280" s="226"/>
      <c r="D280" s="226"/>
      <c r="E280" s="226"/>
      <c r="F280" s="226"/>
      <c r="G280" s="226"/>
      <c r="H280" s="5"/>
    </row>
    <row r="281" spans="1:8" x14ac:dyDescent="0.3">
      <c r="B281" s="226"/>
      <c r="C281" s="226"/>
      <c r="D281" s="226"/>
      <c r="E281" s="226"/>
      <c r="F281" s="226"/>
      <c r="G281" s="226"/>
      <c r="H281" s="5"/>
    </row>
    <row r="282" spans="1:8" x14ac:dyDescent="0.3">
      <c r="B282" s="226"/>
      <c r="C282" s="226"/>
      <c r="D282" s="226"/>
      <c r="E282" s="226"/>
      <c r="F282" s="226"/>
      <c r="G282" s="226"/>
      <c r="H282" s="5"/>
    </row>
    <row r="283" spans="1:8" x14ac:dyDescent="0.3">
      <c r="B283" s="226"/>
      <c r="C283" s="226"/>
      <c r="D283" s="226"/>
      <c r="E283" s="226"/>
      <c r="F283" s="226"/>
      <c r="G283" s="226"/>
      <c r="H283" s="5"/>
    </row>
    <row r="284" spans="1:8" x14ac:dyDescent="0.3">
      <c r="B284" s="226"/>
      <c r="C284" s="226"/>
      <c r="D284" s="226"/>
      <c r="E284" s="226"/>
      <c r="F284" s="226"/>
      <c r="G284" s="226"/>
      <c r="H284" s="5"/>
    </row>
    <row r="285" spans="1:8" x14ac:dyDescent="0.3">
      <c r="B285" s="226"/>
      <c r="C285" s="226"/>
      <c r="D285" s="226"/>
      <c r="E285" s="226"/>
      <c r="F285" s="226"/>
      <c r="G285" s="226"/>
      <c r="H285" s="5"/>
    </row>
    <row r="286" spans="1:8" x14ac:dyDescent="0.3">
      <c r="B286" s="226"/>
      <c r="C286" s="226"/>
      <c r="D286" s="226"/>
      <c r="E286" s="226"/>
      <c r="F286" s="226"/>
      <c r="G286" s="226"/>
      <c r="H286" s="5"/>
    </row>
    <row r="287" spans="1:8" x14ac:dyDescent="0.3">
      <c r="B287" s="226"/>
      <c r="C287" s="226"/>
      <c r="D287" s="226"/>
      <c r="E287" s="226"/>
      <c r="F287" s="226"/>
      <c r="G287" s="226"/>
      <c r="H287" s="5"/>
    </row>
    <row r="288" spans="1:8" x14ac:dyDescent="0.3">
      <c r="B288" s="226"/>
      <c r="C288" s="226"/>
      <c r="D288" s="226"/>
      <c r="E288" s="226"/>
      <c r="F288" s="226"/>
      <c r="G288" s="226"/>
      <c r="H288" s="5"/>
    </row>
    <row r="289" spans="2:8" x14ac:dyDescent="0.3">
      <c r="B289" s="226"/>
      <c r="C289" s="226"/>
      <c r="D289" s="226"/>
      <c r="E289" s="226"/>
      <c r="F289" s="226"/>
      <c r="G289" s="226"/>
      <c r="H289" s="5"/>
    </row>
    <row r="290" spans="2:8" x14ac:dyDescent="0.3">
      <c r="B290" s="226"/>
      <c r="C290" s="226"/>
      <c r="D290" s="226"/>
      <c r="E290" s="226"/>
      <c r="F290" s="226"/>
      <c r="G290" s="226"/>
      <c r="H290" s="5"/>
    </row>
    <row r="291" spans="2:8" x14ac:dyDescent="0.3">
      <c r="B291" s="226"/>
      <c r="C291" s="226"/>
      <c r="D291" s="226"/>
      <c r="E291" s="226"/>
      <c r="F291" s="226"/>
      <c r="G291" s="226"/>
      <c r="H291" s="5"/>
    </row>
    <row r="292" spans="2:8" x14ac:dyDescent="0.3">
      <c r="B292" s="226"/>
      <c r="C292" s="226"/>
      <c r="D292" s="226"/>
      <c r="E292" s="226"/>
      <c r="F292" s="226"/>
      <c r="G292" s="226"/>
      <c r="H292" s="5"/>
    </row>
    <row r="293" spans="2:8" x14ac:dyDescent="0.3">
      <c r="B293" s="226"/>
      <c r="C293" s="226"/>
      <c r="D293" s="226"/>
      <c r="E293" s="226"/>
      <c r="F293" s="226"/>
      <c r="G293" s="226"/>
      <c r="H293" s="5"/>
    </row>
    <row r="294" spans="2:8" x14ac:dyDescent="0.3">
      <c r="B294" s="226"/>
      <c r="C294" s="226"/>
      <c r="D294" s="226"/>
      <c r="E294" s="226"/>
      <c r="F294" s="226"/>
      <c r="G294" s="226"/>
      <c r="H294" s="5"/>
    </row>
    <row r="295" spans="2:8" x14ac:dyDescent="0.3">
      <c r="B295" s="226"/>
      <c r="C295" s="226"/>
      <c r="D295" s="226"/>
      <c r="E295" s="226"/>
      <c r="F295" s="226"/>
      <c r="G295" s="226"/>
      <c r="H295" s="5"/>
    </row>
    <row r="296" spans="2:8" x14ac:dyDescent="0.3">
      <c r="B296" s="226"/>
      <c r="C296" s="226"/>
      <c r="D296" s="226"/>
      <c r="E296" s="226"/>
      <c r="F296" s="226"/>
      <c r="G296" s="226"/>
      <c r="H296" s="5"/>
    </row>
    <row r="297" spans="2:8" x14ac:dyDescent="0.3">
      <c r="B297" s="226"/>
      <c r="C297" s="226"/>
      <c r="D297" s="226"/>
      <c r="E297" s="226"/>
      <c r="F297" s="226"/>
      <c r="G297" s="226"/>
      <c r="H297" s="5"/>
    </row>
    <row r="298" spans="2:8" x14ac:dyDescent="0.3">
      <c r="B298" s="226"/>
      <c r="C298" s="226"/>
      <c r="D298" s="226"/>
      <c r="E298" s="226"/>
      <c r="F298" s="226"/>
      <c r="G298" s="226"/>
      <c r="H298" s="5"/>
    </row>
    <row r="299" spans="2:8" x14ac:dyDescent="0.3">
      <c r="B299" s="226"/>
      <c r="C299" s="226"/>
      <c r="D299" s="226"/>
      <c r="E299" s="226"/>
      <c r="F299" s="226"/>
      <c r="G299" s="226"/>
      <c r="H299" s="5"/>
    </row>
    <row r="300" spans="2:8" x14ac:dyDescent="0.3">
      <c r="B300" s="226"/>
      <c r="C300" s="226"/>
      <c r="D300" s="226"/>
      <c r="E300" s="226"/>
      <c r="F300" s="226"/>
      <c r="G300" s="226"/>
      <c r="H300" s="5"/>
    </row>
    <row r="301" spans="2:8" x14ac:dyDescent="0.3">
      <c r="B301" s="226"/>
      <c r="C301" s="226"/>
      <c r="D301" s="226"/>
      <c r="E301" s="226"/>
      <c r="F301" s="226"/>
      <c r="G301" s="226"/>
      <c r="H301" s="5"/>
    </row>
    <row r="302" spans="2:8" x14ac:dyDescent="0.3">
      <c r="B302" s="226"/>
      <c r="C302" s="226"/>
      <c r="D302" s="226"/>
      <c r="E302" s="226"/>
      <c r="F302" s="226"/>
      <c r="G302" s="226"/>
      <c r="H302" s="5"/>
    </row>
    <row r="303" spans="2:8" x14ac:dyDescent="0.3">
      <c r="B303" s="226"/>
      <c r="C303" s="226"/>
      <c r="D303" s="226"/>
      <c r="E303" s="226"/>
      <c r="F303" s="226"/>
      <c r="G303" s="226"/>
      <c r="H303" s="5"/>
    </row>
    <row r="304" spans="2:8" x14ac:dyDescent="0.3">
      <c r="B304" s="226"/>
      <c r="C304" s="226"/>
      <c r="D304" s="226"/>
      <c r="E304" s="226"/>
      <c r="F304" s="226"/>
      <c r="G304" s="226"/>
      <c r="H304" s="5"/>
    </row>
    <row r="305" spans="2:8" x14ac:dyDescent="0.3">
      <c r="B305" s="226"/>
      <c r="C305" s="226"/>
      <c r="D305" s="226"/>
      <c r="E305" s="226"/>
      <c r="F305" s="226"/>
      <c r="G305" s="226"/>
      <c r="H305" s="5"/>
    </row>
    <row r="306" spans="2:8" x14ac:dyDescent="0.3">
      <c r="B306" s="226"/>
      <c r="C306" s="226"/>
      <c r="D306" s="226"/>
      <c r="E306" s="226"/>
      <c r="F306" s="226"/>
      <c r="G306" s="226"/>
      <c r="H306" s="5"/>
    </row>
    <row r="307" spans="2:8" x14ac:dyDescent="0.3">
      <c r="B307" s="226"/>
      <c r="C307" s="226"/>
      <c r="D307" s="226"/>
      <c r="E307" s="226"/>
      <c r="F307" s="226"/>
      <c r="G307" s="226"/>
      <c r="H307" s="5"/>
    </row>
    <row r="308" spans="2:8" x14ac:dyDescent="0.3">
      <c r="B308" s="226"/>
      <c r="C308" s="226"/>
      <c r="D308" s="226"/>
      <c r="E308" s="226"/>
      <c r="F308" s="226"/>
      <c r="G308" s="226"/>
      <c r="H308" s="5"/>
    </row>
    <row r="309" spans="2:8" x14ac:dyDescent="0.3">
      <c r="B309" s="226"/>
      <c r="C309" s="226"/>
      <c r="D309" s="226"/>
      <c r="E309" s="226"/>
      <c r="F309" s="226"/>
      <c r="G309" s="226"/>
      <c r="H309" s="5"/>
    </row>
    <row r="310" spans="2:8" x14ac:dyDescent="0.3">
      <c r="B310" s="226"/>
      <c r="C310" s="226"/>
      <c r="D310" s="226"/>
      <c r="E310" s="226"/>
      <c r="F310" s="226"/>
      <c r="G310" s="226"/>
      <c r="H310" s="5"/>
    </row>
    <row r="311" spans="2:8" x14ac:dyDescent="0.3">
      <c r="B311" s="226"/>
      <c r="C311" s="226"/>
      <c r="D311" s="226"/>
      <c r="E311" s="226"/>
      <c r="F311" s="226"/>
      <c r="G311" s="226"/>
      <c r="H311" s="5"/>
    </row>
    <row r="312" spans="2:8" x14ac:dyDescent="0.3">
      <c r="B312" s="226"/>
      <c r="C312" s="226"/>
      <c r="D312" s="226"/>
      <c r="E312" s="226"/>
      <c r="F312" s="226"/>
      <c r="G312" s="226"/>
      <c r="H312" s="5"/>
    </row>
    <row r="313" spans="2:8" x14ac:dyDescent="0.3">
      <c r="B313" s="226"/>
      <c r="C313" s="226"/>
      <c r="D313" s="226"/>
      <c r="E313" s="226"/>
      <c r="F313" s="226"/>
      <c r="G313" s="226"/>
      <c r="H313" s="5"/>
    </row>
    <row r="314" spans="2:8" x14ac:dyDescent="0.3">
      <c r="B314" s="226"/>
      <c r="C314" s="226"/>
      <c r="D314" s="226"/>
      <c r="E314" s="226"/>
      <c r="F314" s="226"/>
      <c r="G314" s="226"/>
      <c r="H314" s="5"/>
    </row>
    <row r="315" spans="2:8" x14ac:dyDescent="0.3">
      <c r="B315" s="226"/>
      <c r="C315" s="226"/>
      <c r="D315" s="226"/>
      <c r="E315" s="226"/>
      <c r="F315" s="226"/>
      <c r="G315" s="226"/>
      <c r="H315" s="5"/>
    </row>
    <row r="316" spans="2:8" x14ac:dyDescent="0.3">
      <c r="B316" s="226"/>
      <c r="C316" s="226"/>
      <c r="D316" s="226"/>
      <c r="E316" s="226"/>
      <c r="F316" s="226"/>
      <c r="G316" s="226"/>
      <c r="H316" s="5"/>
    </row>
    <row r="317" spans="2:8" x14ac:dyDescent="0.3">
      <c r="B317" s="226"/>
      <c r="C317" s="226"/>
      <c r="D317" s="226"/>
      <c r="E317" s="226"/>
      <c r="F317" s="226"/>
      <c r="G317" s="226"/>
      <c r="H317" s="5"/>
    </row>
    <row r="318" spans="2:8" x14ac:dyDescent="0.3">
      <c r="B318" s="226"/>
      <c r="C318" s="226"/>
      <c r="D318" s="226"/>
      <c r="E318" s="226"/>
      <c r="F318" s="226"/>
      <c r="G318" s="226"/>
      <c r="H318" s="5"/>
    </row>
    <row r="319" spans="2:8" x14ac:dyDescent="0.3">
      <c r="B319" s="226"/>
      <c r="C319" s="226"/>
      <c r="D319" s="226"/>
      <c r="E319" s="226"/>
      <c r="F319" s="226"/>
      <c r="G319" s="226"/>
      <c r="H319" s="5"/>
    </row>
    <row r="320" spans="2:8" x14ac:dyDescent="0.3">
      <c r="B320" s="226"/>
      <c r="C320" s="226"/>
      <c r="D320" s="226"/>
      <c r="E320" s="226"/>
      <c r="F320" s="226"/>
      <c r="G320" s="226"/>
      <c r="H320" s="5"/>
    </row>
    <row r="321" spans="2:8" x14ac:dyDescent="0.3">
      <c r="B321" s="226"/>
      <c r="C321" s="226"/>
      <c r="D321" s="226"/>
      <c r="E321" s="226"/>
      <c r="F321" s="226"/>
      <c r="G321" s="226"/>
      <c r="H321" s="5"/>
    </row>
    <row r="322" spans="2:8" x14ac:dyDescent="0.3">
      <c r="B322" s="226"/>
      <c r="C322" s="226"/>
      <c r="D322" s="226"/>
      <c r="E322" s="226"/>
      <c r="F322" s="226"/>
      <c r="G322" s="226"/>
      <c r="H322" s="5"/>
    </row>
    <row r="323" spans="2:8" x14ac:dyDescent="0.3">
      <c r="B323" s="226"/>
      <c r="C323" s="226"/>
      <c r="D323" s="226"/>
      <c r="E323" s="226"/>
      <c r="F323" s="226"/>
      <c r="G323" s="226"/>
      <c r="H323" s="5"/>
    </row>
    <row r="324" spans="2:8" x14ac:dyDescent="0.3">
      <c r="B324" s="226"/>
      <c r="C324" s="226"/>
      <c r="D324" s="226"/>
      <c r="E324" s="226"/>
      <c r="F324" s="226"/>
      <c r="G324" s="226"/>
      <c r="H324" s="5"/>
    </row>
    <row r="325" spans="2:8" x14ac:dyDescent="0.3">
      <c r="B325" s="226"/>
      <c r="C325" s="226"/>
      <c r="D325" s="226"/>
      <c r="E325" s="226"/>
      <c r="F325" s="226"/>
      <c r="G325" s="226"/>
      <c r="H325" s="5"/>
    </row>
    <row r="326" spans="2:8" x14ac:dyDescent="0.3">
      <c r="B326" s="226"/>
      <c r="C326" s="226"/>
      <c r="D326" s="226"/>
      <c r="E326" s="226"/>
      <c r="F326" s="226"/>
      <c r="G326" s="226"/>
      <c r="H326" s="5"/>
    </row>
    <row r="327" spans="2:8" x14ac:dyDescent="0.3">
      <c r="B327" s="226"/>
      <c r="C327" s="226"/>
      <c r="D327" s="226"/>
      <c r="E327" s="226"/>
      <c r="F327" s="226"/>
      <c r="G327" s="226"/>
      <c r="H327" s="5"/>
    </row>
    <row r="328" spans="2:8" x14ac:dyDescent="0.3">
      <c r="B328" s="226"/>
      <c r="C328" s="226"/>
      <c r="D328" s="226"/>
      <c r="E328" s="226"/>
      <c r="F328" s="226"/>
      <c r="G328" s="226"/>
      <c r="H328" s="5"/>
    </row>
    <row r="329" spans="2:8" x14ac:dyDescent="0.3">
      <c r="B329" s="226"/>
      <c r="C329" s="226"/>
      <c r="D329" s="226"/>
      <c r="E329" s="226"/>
      <c r="F329" s="226"/>
      <c r="G329" s="226"/>
      <c r="H329" s="5"/>
    </row>
    <row r="330" spans="2:8" x14ac:dyDescent="0.3">
      <c r="B330" s="226"/>
      <c r="C330" s="226"/>
      <c r="D330" s="226"/>
      <c r="E330" s="226"/>
      <c r="F330" s="226"/>
      <c r="G330" s="226"/>
      <c r="H330" s="5"/>
    </row>
    <row r="331" spans="2:8" x14ac:dyDescent="0.3">
      <c r="B331" s="226"/>
      <c r="C331" s="226"/>
      <c r="D331" s="226"/>
      <c r="E331" s="226"/>
      <c r="F331" s="226"/>
      <c r="G331" s="226"/>
      <c r="H331" s="5"/>
    </row>
    <row r="332" spans="2:8" x14ac:dyDescent="0.3">
      <c r="B332" s="226"/>
      <c r="C332" s="226"/>
      <c r="D332" s="226"/>
      <c r="E332" s="226"/>
      <c r="F332" s="226"/>
      <c r="G332" s="226"/>
      <c r="H332" s="5"/>
    </row>
    <row r="333" spans="2:8" x14ac:dyDescent="0.3">
      <c r="B333" s="226"/>
      <c r="C333" s="226"/>
      <c r="D333" s="226"/>
      <c r="E333" s="226"/>
      <c r="F333" s="226"/>
      <c r="G333" s="226"/>
      <c r="H333" s="5"/>
    </row>
    <row r="334" spans="2:8" x14ac:dyDescent="0.3">
      <c r="B334" s="226"/>
      <c r="C334" s="226"/>
      <c r="D334" s="226"/>
      <c r="E334" s="226"/>
      <c r="F334" s="226"/>
      <c r="G334" s="226"/>
      <c r="H334" s="5"/>
    </row>
    <row r="335" spans="2:8" x14ac:dyDescent="0.3">
      <c r="B335" s="226"/>
      <c r="C335" s="226"/>
      <c r="D335" s="226"/>
      <c r="E335" s="226"/>
      <c r="F335" s="226"/>
      <c r="G335" s="226"/>
      <c r="H335" s="5"/>
    </row>
    <row r="336" spans="2:8" x14ac:dyDescent="0.3">
      <c r="B336" s="226"/>
      <c r="C336" s="226"/>
      <c r="D336" s="226"/>
      <c r="E336" s="226"/>
      <c r="F336" s="226"/>
      <c r="G336" s="226"/>
      <c r="H336" s="5"/>
    </row>
    <row r="337" spans="2:8" x14ac:dyDescent="0.3">
      <c r="B337" s="226"/>
      <c r="C337" s="226"/>
      <c r="D337" s="226"/>
      <c r="E337" s="226"/>
      <c r="F337" s="226"/>
      <c r="G337" s="226"/>
      <c r="H337" s="5"/>
    </row>
    <row r="338" spans="2:8" x14ac:dyDescent="0.3">
      <c r="B338" s="226"/>
      <c r="C338" s="226"/>
      <c r="D338" s="226"/>
      <c r="E338" s="226"/>
      <c r="F338" s="226"/>
      <c r="G338" s="226"/>
      <c r="H338" s="5"/>
    </row>
    <row r="339" spans="2:8" x14ac:dyDescent="0.3">
      <c r="B339" s="226"/>
      <c r="C339" s="226"/>
      <c r="D339" s="226"/>
      <c r="E339" s="226"/>
      <c r="F339" s="226"/>
      <c r="G339" s="226"/>
      <c r="H339" s="5"/>
    </row>
    <row r="340" spans="2:8" x14ac:dyDescent="0.3">
      <c r="B340" s="226"/>
      <c r="C340" s="226"/>
      <c r="D340" s="226"/>
      <c r="E340" s="226"/>
      <c r="F340" s="226"/>
      <c r="G340" s="226"/>
      <c r="H340" s="5"/>
    </row>
    <row r="341" spans="2:8" x14ac:dyDescent="0.3">
      <c r="B341" s="226"/>
      <c r="C341" s="226"/>
      <c r="D341" s="226"/>
      <c r="E341" s="226"/>
      <c r="F341" s="226"/>
      <c r="G341" s="226"/>
      <c r="H341" s="5"/>
    </row>
    <row r="342" spans="2:8" x14ac:dyDescent="0.3">
      <c r="B342" s="226"/>
      <c r="C342" s="226"/>
      <c r="D342" s="226"/>
      <c r="E342" s="226"/>
      <c r="F342" s="226"/>
      <c r="G342" s="226"/>
      <c r="H342" s="5"/>
    </row>
    <row r="343" spans="2:8" x14ac:dyDescent="0.3">
      <c r="B343" s="226"/>
      <c r="C343" s="226"/>
      <c r="D343" s="226"/>
      <c r="E343" s="226"/>
      <c r="F343" s="226"/>
      <c r="G343" s="226"/>
      <c r="H343" s="5"/>
    </row>
    <row r="344" spans="2:8" x14ac:dyDescent="0.3">
      <c r="B344" s="226"/>
      <c r="C344" s="226"/>
      <c r="D344" s="226"/>
      <c r="E344" s="226"/>
      <c r="F344" s="226"/>
      <c r="G344" s="226"/>
      <c r="H344" s="5"/>
    </row>
    <row r="345" spans="2:8" x14ac:dyDescent="0.3">
      <c r="B345" s="226"/>
      <c r="C345" s="226"/>
      <c r="D345" s="226"/>
      <c r="E345" s="226"/>
      <c r="F345" s="226"/>
      <c r="G345" s="226"/>
      <c r="H345" s="5"/>
    </row>
    <row r="346" spans="2:8" x14ac:dyDescent="0.3">
      <c r="B346" s="226"/>
      <c r="C346" s="226"/>
      <c r="D346" s="226"/>
      <c r="E346" s="226"/>
      <c r="F346" s="226"/>
      <c r="G346" s="226"/>
      <c r="H346" s="5"/>
    </row>
    <row r="347" spans="2:8" x14ac:dyDescent="0.3">
      <c r="B347" s="226"/>
      <c r="C347" s="226"/>
      <c r="D347" s="226"/>
      <c r="E347" s="226"/>
      <c r="F347" s="226"/>
      <c r="G347" s="226"/>
      <c r="H347" s="5"/>
    </row>
    <row r="348" spans="2:8" x14ac:dyDescent="0.3">
      <c r="B348" s="226"/>
      <c r="C348" s="226"/>
      <c r="D348" s="226"/>
      <c r="E348" s="226"/>
      <c r="F348" s="226"/>
      <c r="G348" s="226"/>
      <c r="H348" s="5"/>
    </row>
    <row r="349" spans="2:8" x14ac:dyDescent="0.3">
      <c r="B349" s="226"/>
      <c r="C349" s="226"/>
      <c r="D349" s="226"/>
      <c r="E349" s="226"/>
      <c r="F349" s="226"/>
      <c r="G349" s="226"/>
      <c r="H349" s="5"/>
    </row>
    <row r="350" spans="2:8" x14ac:dyDescent="0.3">
      <c r="B350" s="226"/>
      <c r="C350" s="226"/>
      <c r="D350" s="226"/>
      <c r="E350" s="226"/>
      <c r="F350" s="226"/>
      <c r="G350" s="226"/>
      <c r="H350" s="5"/>
    </row>
    <row r="351" spans="2:8" x14ac:dyDescent="0.3">
      <c r="B351" s="226"/>
      <c r="C351" s="226"/>
      <c r="D351" s="226"/>
      <c r="E351" s="226"/>
      <c r="F351" s="226"/>
      <c r="G351" s="226"/>
      <c r="H351" s="5"/>
    </row>
    <row r="352" spans="2:8" x14ac:dyDescent="0.3">
      <c r="B352" s="226"/>
      <c r="C352" s="226"/>
      <c r="D352" s="226"/>
      <c r="E352" s="226"/>
      <c r="F352" s="226"/>
      <c r="G352" s="226"/>
      <c r="H352" s="5"/>
    </row>
    <row r="353" spans="2:8" x14ac:dyDescent="0.3">
      <c r="B353" s="226"/>
      <c r="C353" s="226"/>
      <c r="D353" s="226"/>
      <c r="E353" s="226"/>
      <c r="F353" s="226"/>
      <c r="G353" s="226"/>
      <c r="H353" s="5"/>
    </row>
    <row r="354" spans="2:8" x14ac:dyDescent="0.3">
      <c r="B354" s="226"/>
      <c r="C354" s="226"/>
      <c r="D354" s="226"/>
      <c r="E354" s="226"/>
      <c r="F354" s="226"/>
      <c r="G354" s="226"/>
      <c r="H354" s="5"/>
    </row>
    <row r="355" spans="2:8" x14ac:dyDescent="0.3">
      <c r="B355" s="226"/>
      <c r="C355" s="226"/>
      <c r="D355" s="226"/>
      <c r="E355" s="226"/>
      <c r="F355" s="226"/>
      <c r="G355" s="226"/>
      <c r="H355" s="5"/>
    </row>
    <row r="356" spans="2:8" x14ac:dyDescent="0.3">
      <c r="B356" s="226"/>
      <c r="C356" s="226"/>
      <c r="D356" s="226"/>
      <c r="E356" s="226"/>
      <c r="F356" s="226"/>
      <c r="G356" s="226"/>
      <c r="H356" s="5"/>
    </row>
    <row r="357" spans="2:8" x14ac:dyDescent="0.3">
      <c r="B357" s="226"/>
      <c r="C357" s="226"/>
      <c r="D357" s="226"/>
      <c r="E357" s="226"/>
      <c r="F357" s="226"/>
      <c r="G357" s="226"/>
      <c r="H357" s="5"/>
    </row>
    <row r="358" spans="2:8" x14ac:dyDescent="0.3">
      <c r="B358" s="226"/>
      <c r="C358" s="226"/>
      <c r="D358" s="226"/>
      <c r="E358" s="226"/>
      <c r="F358" s="226"/>
      <c r="G358" s="226"/>
      <c r="H358" s="5"/>
    </row>
    <row r="359" spans="2:8" x14ac:dyDescent="0.3">
      <c r="B359" s="226"/>
      <c r="C359" s="226"/>
      <c r="D359" s="226"/>
      <c r="E359" s="226"/>
      <c r="F359" s="226"/>
      <c r="G359" s="226"/>
      <c r="H359" s="5"/>
    </row>
    <row r="360" spans="2:8" x14ac:dyDescent="0.3">
      <c r="B360" s="226"/>
      <c r="C360" s="226"/>
      <c r="D360" s="226"/>
      <c r="E360" s="226"/>
      <c r="F360" s="226"/>
      <c r="G360" s="226"/>
      <c r="H360" s="5"/>
    </row>
    <row r="361" spans="2:8" x14ac:dyDescent="0.3">
      <c r="B361" s="226"/>
      <c r="C361" s="226"/>
      <c r="D361" s="226"/>
      <c r="E361" s="226"/>
      <c r="F361" s="226"/>
      <c r="G361" s="226"/>
      <c r="H361" s="5"/>
    </row>
    <row r="362" spans="2:8" x14ac:dyDescent="0.3">
      <c r="B362" s="226"/>
      <c r="C362" s="226"/>
      <c r="D362" s="226"/>
      <c r="E362" s="226"/>
      <c r="F362" s="226"/>
      <c r="G362" s="226"/>
      <c r="H362" s="5"/>
    </row>
    <row r="363" spans="2:8" x14ac:dyDescent="0.3">
      <c r="B363" s="226"/>
      <c r="C363" s="226"/>
      <c r="D363" s="226"/>
      <c r="E363" s="226"/>
      <c r="F363" s="226"/>
      <c r="G363" s="226"/>
      <c r="H363" s="5"/>
    </row>
    <row r="364" spans="2:8" x14ac:dyDescent="0.3">
      <c r="B364" s="226"/>
      <c r="C364" s="226"/>
      <c r="D364" s="226"/>
      <c r="E364" s="226"/>
      <c r="F364" s="226"/>
      <c r="G364" s="226"/>
      <c r="H364" s="5"/>
    </row>
    <row r="365" spans="2:8" x14ac:dyDescent="0.3">
      <c r="B365" s="226"/>
      <c r="C365" s="226"/>
      <c r="D365" s="226"/>
      <c r="E365" s="226"/>
      <c r="F365" s="226"/>
      <c r="G365" s="226"/>
      <c r="H365" s="5"/>
    </row>
    <row r="366" spans="2:8" x14ac:dyDescent="0.3">
      <c r="B366" s="226"/>
      <c r="C366" s="226"/>
      <c r="D366" s="226"/>
      <c r="E366" s="226"/>
      <c r="F366" s="226"/>
      <c r="G366" s="226"/>
      <c r="H366" s="5"/>
    </row>
    <row r="367" spans="2:8" x14ac:dyDescent="0.3">
      <c r="B367" s="226"/>
      <c r="C367" s="226"/>
      <c r="D367" s="226"/>
      <c r="E367" s="226"/>
      <c r="F367" s="226"/>
      <c r="G367" s="226"/>
      <c r="H367" s="5"/>
    </row>
    <row r="368" spans="2:8" x14ac:dyDescent="0.3">
      <c r="B368" s="226"/>
      <c r="C368" s="226"/>
      <c r="D368" s="226"/>
      <c r="E368" s="226"/>
      <c r="F368" s="226"/>
      <c r="G368" s="226"/>
      <c r="H368" s="5"/>
    </row>
    <row r="369" spans="2:8" x14ac:dyDescent="0.3">
      <c r="B369" s="226"/>
      <c r="C369" s="226"/>
      <c r="D369" s="226"/>
      <c r="E369" s="226"/>
      <c r="F369" s="226"/>
      <c r="G369" s="226"/>
      <c r="H369" s="5"/>
    </row>
    <row r="370" spans="2:8" x14ac:dyDescent="0.3">
      <c r="B370" s="226"/>
      <c r="C370" s="226"/>
      <c r="D370" s="226"/>
      <c r="E370" s="226"/>
      <c r="F370" s="226"/>
      <c r="G370" s="226"/>
      <c r="H370" s="5"/>
    </row>
    <row r="371" spans="2:8" x14ac:dyDescent="0.3">
      <c r="B371" s="226"/>
      <c r="C371" s="226"/>
      <c r="D371" s="226"/>
      <c r="E371" s="226"/>
      <c r="F371" s="226"/>
      <c r="G371" s="226"/>
      <c r="H371" s="5"/>
    </row>
    <row r="372" spans="2:8" x14ac:dyDescent="0.3">
      <c r="B372" s="226"/>
      <c r="C372" s="226"/>
      <c r="D372" s="226"/>
      <c r="E372" s="226"/>
      <c r="F372" s="226"/>
      <c r="G372" s="226"/>
      <c r="H372" s="5"/>
    </row>
    <row r="373" spans="2:8" x14ac:dyDescent="0.3">
      <c r="B373" s="226"/>
      <c r="C373" s="226"/>
      <c r="D373" s="226"/>
      <c r="E373" s="226"/>
      <c r="F373" s="226"/>
      <c r="G373" s="226"/>
      <c r="H373" s="5"/>
    </row>
    <row r="374" spans="2:8" x14ac:dyDescent="0.3">
      <c r="B374" s="226"/>
      <c r="C374" s="226"/>
      <c r="D374" s="226"/>
      <c r="E374" s="226"/>
      <c r="F374" s="226"/>
      <c r="G374" s="226"/>
      <c r="H374" s="5"/>
    </row>
    <row r="375" spans="2:8" x14ac:dyDescent="0.3">
      <c r="B375" s="226"/>
      <c r="C375" s="226"/>
      <c r="D375" s="226"/>
      <c r="E375" s="226"/>
      <c r="F375" s="226"/>
      <c r="G375" s="226"/>
      <c r="H375" s="5"/>
    </row>
    <row r="376" spans="2:8" x14ac:dyDescent="0.3">
      <c r="B376" s="226"/>
      <c r="C376" s="226"/>
      <c r="D376" s="226"/>
      <c r="E376" s="226"/>
      <c r="F376" s="226"/>
      <c r="G376" s="226"/>
      <c r="H376" s="5"/>
    </row>
    <row r="377" spans="2:8" x14ac:dyDescent="0.3">
      <c r="B377" s="226"/>
      <c r="C377" s="226"/>
      <c r="D377" s="226"/>
      <c r="E377" s="226"/>
      <c r="F377" s="226"/>
      <c r="G377" s="226"/>
      <c r="H377" s="5"/>
    </row>
    <row r="378" spans="2:8" x14ac:dyDescent="0.3">
      <c r="B378" s="226"/>
      <c r="C378" s="226"/>
      <c r="D378" s="226"/>
      <c r="E378" s="226"/>
      <c r="F378" s="226"/>
      <c r="G378" s="226"/>
      <c r="H378" s="5"/>
    </row>
    <row r="379" spans="2:8" x14ac:dyDescent="0.3">
      <c r="B379" s="226"/>
      <c r="C379" s="226"/>
      <c r="D379" s="226"/>
      <c r="E379" s="226"/>
      <c r="F379" s="226"/>
      <c r="G379" s="226"/>
      <c r="H379" s="5"/>
    </row>
    <row r="380" spans="2:8" x14ac:dyDescent="0.3">
      <c r="B380" s="226"/>
      <c r="C380" s="226"/>
      <c r="D380" s="226"/>
      <c r="E380" s="226"/>
      <c r="F380" s="226"/>
      <c r="G380" s="226"/>
      <c r="H380" s="5"/>
    </row>
    <row r="381" spans="2:8" x14ac:dyDescent="0.3">
      <c r="B381" s="226"/>
      <c r="C381" s="226"/>
      <c r="D381" s="226"/>
      <c r="E381" s="226"/>
      <c r="F381" s="226"/>
      <c r="G381" s="226"/>
      <c r="H381" s="5"/>
    </row>
    <row r="382" spans="2:8" x14ac:dyDescent="0.3">
      <c r="B382" s="226"/>
      <c r="C382" s="226"/>
      <c r="D382" s="226"/>
      <c r="E382" s="226"/>
      <c r="F382" s="226"/>
      <c r="G382" s="226"/>
      <c r="H382" s="5"/>
    </row>
    <row r="383" spans="2:8" x14ac:dyDescent="0.3">
      <c r="B383" s="226"/>
      <c r="C383" s="226"/>
      <c r="D383" s="226"/>
      <c r="E383" s="226"/>
      <c r="F383" s="226"/>
      <c r="G383" s="226"/>
      <c r="H383" s="5"/>
    </row>
    <row r="384" spans="2:8" x14ac:dyDescent="0.3">
      <c r="B384" s="226"/>
      <c r="C384" s="226"/>
      <c r="D384" s="226"/>
      <c r="E384" s="226"/>
      <c r="F384" s="226"/>
      <c r="G384" s="226"/>
      <c r="H384" s="5"/>
    </row>
    <row r="385" spans="2:8" x14ac:dyDescent="0.3">
      <c r="B385" s="226"/>
      <c r="C385" s="226"/>
      <c r="D385" s="226"/>
      <c r="E385" s="226"/>
      <c r="F385" s="226"/>
      <c r="G385" s="226"/>
      <c r="H385" s="5"/>
    </row>
    <row r="386" spans="2:8" x14ac:dyDescent="0.3">
      <c r="B386" s="226"/>
      <c r="C386" s="226"/>
      <c r="D386" s="226"/>
      <c r="E386" s="226"/>
      <c r="F386" s="226"/>
      <c r="G386" s="226"/>
      <c r="H386" s="5"/>
    </row>
    <row r="387" spans="2:8" x14ac:dyDescent="0.3">
      <c r="B387" s="226"/>
      <c r="C387" s="226"/>
      <c r="D387" s="226"/>
      <c r="E387" s="226"/>
      <c r="F387" s="226"/>
      <c r="G387" s="226"/>
      <c r="H387" s="5"/>
    </row>
    <row r="388" spans="2:8" x14ac:dyDescent="0.3">
      <c r="B388" s="226"/>
      <c r="C388" s="226"/>
      <c r="D388" s="226"/>
      <c r="E388" s="226"/>
      <c r="F388" s="226"/>
      <c r="G388" s="226"/>
      <c r="H388" s="5"/>
    </row>
    <row r="389" spans="2:8" x14ac:dyDescent="0.3">
      <c r="B389" s="226"/>
      <c r="C389" s="226"/>
      <c r="D389" s="226"/>
      <c r="E389" s="226"/>
      <c r="F389" s="226"/>
      <c r="G389" s="226"/>
      <c r="H389" s="5"/>
    </row>
    <row r="390" spans="2:8" x14ac:dyDescent="0.3">
      <c r="B390" s="226"/>
      <c r="C390" s="226"/>
      <c r="D390" s="226"/>
      <c r="E390" s="226"/>
      <c r="F390" s="226"/>
      <c r="G390" s="226"/>
      <c r="H390" s="5"/>
    </row>
    <row r="391" spans="2:8" x14ac:dyDescent="0.3">
      <c r="B391" s="226"/>
      <c r="C391" s="226"/>
      <c r="D391" s="226"/>
      <c r="E391" s="226"/>
      <c r="F391" s="226"/>
      <c r="G391" s="226"/>
      <c r="H391" s="5"/>
    </row>
    <row r="392" spans="2:8" x14ac:dyDescent="0.3">
      <c r="B392" s="226"/>
      <c r="C392" s="226"/>
      <c r="D392" s="226"/>
      <c r="E392" s="226"/>
      <c r="F392" s="226"/>
      <c r="G392" s="226"/>
      <c r="H392" s="5"/>
    </row>
    <row r="393" spans="2:8" x14ac:dyDescent="0.3">
      <c r="B393" s="226"/>
      <c r="C393" s="226"/>
      <c r="D393" s="226"/>
      <c r="E393" s="226"/>
      <c r="F393" s="226"/>
      <c r="G393" s="226"/>
      <c r="H393" s="5"/>
    </row>
    <row r="394" spans="2:8" x14ac:dyDescent="0.3">
      <c r="B394" s="226"/>
      <c r="C394" s="226"/>
      <c r="D394" s="226"/>
      <c r="E394" s="226"/>
      <c r="F394" s="226"/>
      <c r="G394" s="226"/>
      <c r="H394" s="5"/>
    </row>
    <row r="395" spans="2:8" x14ac:dyDescent="0.3">
      <c r="B395" s="226"/>
      <c r="C395" s="226"/>
      <c r="D395" s="226"/>
      <c r="E395" s="226"/>
      <c r="F395" s="226"/>
      <c r="G395" s="226"/>
      <c r="H395" s="5"/>
    </row>
    <row r="396" spans="2:8" x14ac:dyDescent="0.3">
      <c r="B396" s="226"/>
      <c r="C396" s="226"/>
      <c r="D396" s="226"/>
      <c r="E396" s="226"/>
      <c r="F396" s="226"/>
      <c r="G396" s="226"/>
      <c r="H396" s="5"/>
    </row>
    <row r="397" spans="2:8" x14ac:dyDescent="0.3">
      <c r="B397" s="226"/>
      <c r="C397" s="226"/>
      <c r="D397" s="226"/>
      <c r="E397" s="226"/>
      <c r="F397" s="226"/>
      <c r="G397" s="226"/>
      <c r="H397" s="5"/>
    </row>
    <row r="398" spans="2:8" x14ac:dyDescent="0.3">
      <c r="B398" s="226"/>
      <c r="C398" s="226"/>
      <c r="D398" s="226"/>
      <c r="E398" s="226"/>
      <c r="F398" s="226"/>
      <c r="G398" s="226"/>
      <c r="H398" s="5"/>
    </row>
    <row r="399" spans="2:8" x14ac:dyDescent="0.3">
      <c r="B399" s="226"/>
      <c r="C399" s="226"/>
      <c r="D399" s="226"/>
      <c r="E399" s="226"/>
      <c r="F399" s="226"/>
      <c r="G399" s="226"/>
      <c r="H399" s="5"/>
    </row>
    <row r="400" spans="2:8" x14ac:dyDescent="0.3">
      <c r="B400" s="226"/>
      <c r="C400" s="226"/>
      <c r="D400" s="226"/>
      <c r="E400" s="226"/>
      <c r="F400" s="226"/>
      <c r="G400" s="226"/>
      <c r="H400" s="5"/>
    </row>
    <row r="401" spans="2:8" x14ac:dyDescent="0.3">
      <c r="B401" s="226"/>
      <c r="C401" s="226"/>
      <c r="D401" s="226"/>
      <c r="E401" s="226"/>
      <c r="F401" s="226"/>
      <c r="G401" s="226"/>
      <c r="H401" s="5"/>
    </row>
    <row r="402" spans="2:8" x14ac:dyDescent="0.3">
      <c r="B402" s="226"/>
      <c r="C402" s="226"/>
      <c r="D402" s="226"/>
      <c r="E402" s="226"/>
      <c r="F402" s="226"/>
      <c r="G402" s="226"/>
      <c r="H402" s="5"/>
    </row>
    <row r="403" spans="2:8" x14ac:dyDescent="0.3">
      <c r="B403" s="226"/>
      <c r="C403" s="226"/>
      <c r="D403" s="226"/>
      <c r="E403" s="226"/>
      <c r="F403" s="226"/>
      <c r="G403" s="226"/>
      <c r="H403" s="5"/>
    </row>
    <row r="404" spans="2:8" x14ac:dyDescent="0.3">
      <c r="B404" s="226"/>
      <c r="C404" s="226"/>
      <c r="D404" s="226"/>
      <c r="E404" s="226"/>
      <c r="F404" s="226"/>
      <c r="G404" s="226"/>
      <c r="H404" s="5"/>
    </row>
    <row r="405" spans="2:8" x14ac:dyDescent="0.3">
      <c r="B405" s="226"/>
      <c r="C405" s="226"/>
      <c r="D405" s="226"/>
      <c r="E405" s="226"/>
      <c r="F405" s="226"/>
      <c r="G405" s="226"/>
      <c r="H405" s="5"/>
    </row>
    <row r="406" spans="2:8" x14ac:dyDescent="0.3">
      <c r="B406" s="226"/>
      <c r="C406" s="226"/>
      <c r="D406" s="226"/>
      <c r="E406" s="226"/>
      <c r="F406" s="226"/>
      <c r="G406" s="226"/>
      <c r="H406" s="5"/>
    </row>
    <row r="407" spans="2:8" x14ac:dyDescent="0.3">
      <c r="B407" s="226"/>
      <c r="C407" s="226"/>
      <c r="D407" s="226"/>
      <c r="E407" s="226"/>
      <c r="F407" s="226"/>
      <c r="G407" s="226"/>
      <c r="H407" s="5"/>
    </row>
    <row r="408" spans="2:8" x14ac:dyDescent="0.3">
      <c r="B408" s="226"/>
      <c r="C408" s="226"/>
      <c r="D408" s="226"/>
      <c r="E408" s="226"/>
      <c r="F408" s="226"/>
      <c r="G408" s="226"/>
    </row>
    <row r="409" spans="2:8" x14ac:dyDescent="0.3">
      <c r="B409" s="226"/>
      <c r="C409" s="226"/>
      <c r="D409" s="226"/>
      <c r="E409" s="226"/>
      <c r="F409" s="226"/>
      <c r="G409" s="226"/>
    </row>
    <row r="410" spans="2:8" x14ac:dyDescent="0.3">
      <c r="B410" s="226"/>
      <c r="C410" s="226"/>
      <c r="D410" s="226"/>
      <c r="E410" s="226"/>
      <c r="F410" s="226"/>
      <c r="G410" s="226"/>
    </row>
    <row r="411" spans="2:8" x14ac:dyDescent="0.3">
      <c r="B411" s="226"/>
      <c r="C411" s="226"/>
      <c r="D411" s="226"/>
      <c r="E411" s="226"/>
      <c r="F411" s="226"/>
      <c r="G411" s="226"/>
    </row>
    <row r="412" spans="2:8" x14ac:dyDescent="0.3">
      <c r="B412" s="226"/>
      <c r="C412" s="226"/>
      <c r="D412" s="226"/>
      <c r="E412" s="226"/>
      <c r="F412" s="226"/>
      <c r="G412" s="226"/>
    </row>
    <row r="413" spans="2:8" x14ac:dyDescent="0.3">
      <c r="B413" s="226"/>
      <c r="C413" s="226"/>
      <c r="D413" s="226"/>
      <c r="E413" s="226"/>
      <c r="F413" s="226"/>
      <c r="G413" s="226"/>
    </row>
    <row r="414" spans="2:8" x14ac:dyDescent="0.3">
      <c r="B414" s="226"/>
      <c r="C414" s="226"/>
      <c r="D414" s="226"/>
      <c r="E414" s="226"/>
      <c r="F414" s="226"/>
      <c r="G414" s="226"/>
    </row>
    <row r="415" spans="2:8" x14ac:dyDescent="0.3">
      <c r="B415" s="226"/>
      <c r="C415" s="226"/>
      <c r="D415" s="226"/>
      <c r="E415" s="226"/>
      <c r="F415" s="226"/>
      <c r="G415" s="226"/>
    </row>
    <row r="416" spans="2:8" x14ac:dyDescent="0.3">
      <c r="B416" s="226"/>
      <c r="C416" s="226"/>
      <c r="D416" s="226"/>
      <c r="E416" s="226"/>
      <c r="F416" s="226"/>
      <c r="G416" s="226"/>
    </row>
    <row r="417" spans="2:7" x14ac:dyDescent="0.3">
      <c r="B417" s="226"/>
      <c r="C417" s="226"/>
      <c r="D417" s="226"/>
      <c r="E417" s="226"/>
      <c r="F417" s="226"/>
      <c r="G417" s="226"/>
    </row>
    <row r="418" spans="2:7" x14ac:dyDescent="0.3">
      <c r="B418" s="226"/>
      <c r="C418" s="226"/>
      <c r="D418" s="226"/>
      <c r="E418" s="226"/>
      <c r="F418" s="226"/>
      <c r="G418" s="226"/>
    </row>
    <row r="419" spans="2:7" x14ac:dyDescent="0.3">
      <c r="B419" s="226"/>
      <c r="C419" s="226"/>
      <c r="D419" s="226"/>
      <c r="E419" s="226"/>
      <c r="F419" s="226"/>
      <c r="G419" s="226"/>
    </row>
    <row r="420" spans="2:7" x14ac:dyDescent="0.3">
      <c r="B420" s="226"/>
      <c r="C420" s="226"/>
      <c r="D420" s="226"/>
      <c r="E420" s="226"/>
      <c r="F420" s="226"/>
      <c r="G420" s="226"/>
    </row>
    <row r="421" spans="2:7" x14ac:dyDescent="0.3">
      <c r="B421" s="226"/>
      <c r="C421" s="226"/>
      <c r="D421" s="226"/>
      <c r="E421" s="226"/>
      <c r="F421" s="226"/>
      <c r="G421" s="226"/>
    </row>
    <row r="422" spans="2:7" x14ac:dyDescent="0.3">
      <c r="B422" s="226"/>
      <c r="C422" s="226"/>
      <c r="D422" s="226"/>
      <c r="E422" s="226"/>
      <c r="F422" s="226"/>
      <c r="G422" s="226"/>
    </row>
    <row r="423" spans="2:7" x14ac:dyDescent="0.3">
      <c r="B423" s="226"/>
      <c r="C423" s="226"/>
      <c r="D423" s="226"/>
      <c r="E423" s="226"/>
      <c r="F423" s="226"/>
      <c r="G423" s="226"/>
    </row>
    <row r="424" spans="2:7" x14ac:dyDescent="0.3">
      <c r="B424" s="226"/>
      <c r="C424" s="226"/>
      <c r="D424" s="226"/>
      <c r="E424" s="226"/>
      <c r="F424" s="226"/>
      <c r="G424" s="226"/>
    </row>
    <row r="425" spans="2:7" x14ac:dyDescent="0.3">
      <c r="B425" s="226"/>
      <c r="C425" s="226"/>
      <c r="D425" s="226"/>
      <c r="E425" s="226"/>
      <c r="F425" s="226"/>
      <c r="G425" s="226"/>
    </row>
    <row r="426" spans="2:7" x14ac:dyDescent="0.3">
      <c r="B426" s="226"/>
      <c r="C426" s="226"/>
      <c r="D426" s="226"/>
      <c r="E426" s="226"/>
      <c r="F426" s="226"/>
      <c r="G426" s="226"/>
    </row>
    <row r="427" spans="2:7" x14ac:dyDescent="0.3">
      <c r="B427" s="226"/>
      <c r="C427" s="226"/>
      <c r="D427" s="226"/>
      <c r="E427" s="226"/>
      <c r="F427" s="226"/>
      <c r="G427" s="226"/>
    </row>
    <row r="428" spans="2:7" x14ac:dyDescent="0.3">
      <c r="B428" s="226"/>
      <c r="C428" s="226"/>
      <c r="D428" s="226"/>
      <c r="E428" s="226"/>
      <c r="F428" s="226"/>
      <c r="G428" s="226"/>
    </row>
    <row r="429" spans="2:7" x14ac:dyDescent="0.3">
      <c r="B429" s="226"/>
      <c r="C429" s="226"/>
      <c r="D429" s="226"/>
      <c r="E429" s="226"/>
      <c r="F429" s="226"/>
      <c r="G429" s="226"/>
    </row>
    <row r="430" spans="2:7" x14ac:dyDescent="0.3">
      <c r="B430" s="226"/>
      <c r="C430" s="226"/>
      <c r="D430" s="226"/>
      <c r="E430" s="226"/>
      <c r="F430" s="226"/>
      <c r="G430" s="226"/>
    </row>
    <row r="431" spans="2:7" x14ac:dyDescent="0.3">
      <c r="B431" s="226"/>
      <c r="C431" s="226"/>
      <c r="D431" s="226"/>
      <c r="E431" s="226"/>
      <c r="F431" s="226"/>
      <c r="G431" s="226"/>
    </row>
    <row r="432" spans="2:7" x14ac:dyDescent="0.3">
      <c r="B432" s="226"/>
      <c r="C432" s="226"/>
      <c r="D432" s="226"/>
      <c r="E432" s="226"/>
      <c r="F432" s="226"/>
      <c r="G432" s="226"/>
    </row>
  </sheetData>
  <mergeCells count="2">
    <mergeCell ref="A3:G3"/>
    <mergeCell ref="A4:G4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OPĆI DIO - SAŽETAK</vt:lpstr>
      <vt:lpstr>PRIH. I RASH. PREMA EK.KLAS.</vt:lpstr>
      <vt:lpstr>PRIHODI I RASHODI PREMA IZVORU</vt:lpstr>
      <vt:lpstr>RAČUN PRIHODA I RASHODA PO FUNK</vt:lpstr>
      <vt:lpstr>RAČUN FINANCIRANJE PREMA IZVORU</vt:lpstr>
      <vt:lpstr>RAČUN FIN. PO EK. KLASIFIKACIJI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Windows</cp:lastModifiedBy>
  <cp:lastPrinted>2024-02-26T12:26:51Z</cp:lastPrinted>
  <dcterms:created xsi:type="dcterms:W3CDTF">2022-09-14T10:30:45Z</dcterms:created>
  <dcterms:modified xsi:type="dcterms:W3CDTF">2024-03-14T10:04:14Z</dcterms:modified>
</cp:coreProperties>
</file>