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RAJKA\FINANC.PLAN\FIN. PLAN 2024-2026\"/>
    </mc:Choice>
  </mc:AlternateContent>
  <bookViews>
    <workbookView xWindow="660" yWindow="360" windowWidth="22380" windowHeight="12000" firstSheet="2" activeTab="5"/>
  </bookViews>
  <sheets>
    <sheet name="OPĆI DIO - SAŽETAK" sheetId="7" r:id="rId1"/>
    <sheet name="PRIH. I RASH. PREMA EK.KLAS." sheetId="9" r:id="rId2"/>
    <sheet name="PRIHODI I RASHODI PREMA IZVORU" sheetId="2" r:id="rId3"/>
    <sheet name="RAČUN PRIHODA I RASHODA PO FUNK" sheetId="3" r:id="rId4"/>
    <sheet name="RAČUN FINANCIRANJA" sheetId="8" r:id="rId5"/>
    <sheet name="POSEBNI DIO" sheetId="4" r:id="rId6"/>
  </sheets>
  <calcPr calcId="162913"/>
</workbook>
</file>

<file path=xl/calcChain.xml><?xml version="1.0" encoding="utf-8"?>
<calcChain xmlns="http://schemas.openxmlformats.org/spreadsheetml/2006/main">
  <c r="J14" i="8" l="1"/>
  <c r="I14" i="8"/>
  <c r="G14" i="8"/>
  <c r="B10" i="9"/>
  <c r="B17" i="9" s="1"/>
  <c r="B38" i="9" s="1"/>
  <c r="C10" i="9"/>
  <c r="D10" i="9"/>
  <c r="D17" i="9" s="1"/>
  <c r="E10" i="9"/>
  <c r="F10" i="9"/>
  <c r="G10" i="9"/>
  <c r="E11" i="9"/>
  <c r="E12" i="9"/>
  <c r="E13" i="9"/>
  <c r="E14" i="9"/>
  <c r="B15" i="9"/>
  <c r="C15" i="9"/>
  <c r="D15" i="9"/>
  <c r="E15" i="9"/>
  <c r="F15" i="9"/>
  <c r="F17" i="9" s="1"/>
  <c r="F38" i="9" s="1"/>
  <c r="G15" i="9"/>
  <c r="G17" i="9" s="1"/>
  <c r="E16" i="9"/>
  <c r="C17" i="9"/>
  <c r="C38" i="9" s="1"/>
  <c r="B18" i="9"/>
  <c r="C18" i="9"/>
  <c r="C28" i="9" s="1"/>
  <c r="D18" i="9"/>
  <c r="E18" i="9"/>
  <c r="F18" i="9"/>
  <c r="F28" i="9" s="1"/>
  <c r="F39" i="9" s="1"/>
  <c r="G18" i="9"/>
  <c r="G28" i="9" s="1"/>
  <c r="E19" i="9"/>
  <c r="E20" i="9"/>
  <c r="E21" i="9"/>
  <c r="E22" i="9"/>
  <c r="E23" i="9"/>
  <c r="B24" i="9"/>
  <c r="B28" i="9" s="1"/>
  <c r="B39" i="9" s="1"/>
  <c r="C24" i="9"/>
  <c r="D24" i="9"/>
  <c r="D28" i="9" s="1"/>
  <c r="E24" i="9"/>
  <c r="F24" i="9"/>
  <c r="G24" i="9"/>
  <c r="E25" i="9"/>
  <c r="E26" i="9"/>
  <c r="E27" i="9"/>
  <c r="C30" i="9"/>
  <c r="D30" i="9"/>
  <c r="C32" i="9"/>
  <c r="C33" i="9"/>
  <c r="E33" i="9" s="1"/>
  <c r="D33" i="9"/>
  <c r="D35" i="9" s="1"/>
  <c r="F33" i="9"/>
  <c r="G33" i="9"/>
  <c r="E34" i="9"/>
  <c r="F35" i="9"/>
  <c r="G35" i="9"/>
  <c r="E37" i="9"/>
  <c r="K32" i="7"/>
  <c r="K25" i="7"/>
  <c r="I18" i="7"/>
  <c r="K17" i="7"/>
  <c r="K16" i="7"/>
  <c r="K14" i="7"/>
  <c r="K13" i="7"/>
  <c r="K12" i="7"/>
  <c r="H18" i="7"/>
  <c r="H15" i="7"/>
  <c r="H12" i="7"/>
  <c r="H30" i="2"/>
  <c r="H18" i="2"/>
  <c r="H17" i="2"/>
  <c r="H16" i="2"/>
  <c r="H15" i="2"/>
  <c r="H8" i="2"/>
  <c r="F30" i="2"/>
  <c r="F8" i="2"/>
  <c r="E21" i="2"/>
  <c r="E8" i="2"/>
  <c r="F21" i="2"/>
  <c r="E17" i="2"/>
  <c r="H14" i="2"/>
  <c r="H11" i="2"/>
  <c r="H9" i="2"/>
  <c r="H12" i="2"/>
  <c r="H13" i="2"/>
  <c r="G39" i="9" l="1"/>
  <c r="G38" i="9"/>
  <c r="D38" i="9"/>
  <c r="E38" i="9" s="1"/>
  <c r="E17" i="9"/>
  <c r="D39" i="9"/>
  <c r="E28" i="9"/>
  <c r="C35" i="9"/>
  <c r="C39" i="9" s="1"/>
  <c r="E30" i="2"/>
  <c r="H68" i="2"/>
  <c r="H67" i="2"/>
  <c r="H66" i="2"/>
  <c r="H58" i="2"/>
  <c r="H59" i="2"/>
  <c r="H60" i="2"/>
  <c r="H61" i="2"/>
  <c r="H62" i="2"/>
  <c r="H63" i="2"/>
  <c r="H64" i="2"/>
  <c r="H65" i="2"/>
  <c r="H57" i="2"/>
  <c r="H56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40" i="2"/>
  <c r="H39" i="2"/>
  <c r="E39" i="2"/>
  <c r="F39" i="2"/>
  <c r="G39" i="2"/>
  <c r="I39" i="2"/>
  <c r="J39" i="2"/>
  <c r="E56" i="2"/>
  <c r="E68" i="2" s="1"/>
  <c r="F56" i="2"/>
  <c r="F68" i="2" s="1"/>
  <c r="G56" i="2"/>
  <c r="I56" i="2"/>
  <c r="J56" i="2"/>
  <c r="F66" i="2"/>
  <c r="G66" i="2"/>
  <c r="I66" i="2"/>
  <c r="J66" i="2"/>
  <c r="G68" i="2"/>
  <c r="I68" i="2"/>
  <c r="J68" i="2"/>
  <c r="B9" i="3"/>
  <c r="C10" i="3"/>
  <c r="C9" i="3" s="1"/>
  <c r="F9" i="3" s="1"/>
  <c r="F12" i="3"/>
  <c r="F11" i="3"/>
  <c r="D9" i="3"/>
  <c r="H9" i="3"/>
  <c r="G9" i="3"/>
  <c r="E39" i="9" l="1"/>
  <c r="E35" i="9"/>
  <c r="F10" i="3"/>
  <c r="I12" i="8"/>
  <c r="J12" i="8"/>
  <c r="J11" i="8" s="1"/>
  <c r="H11" i="8"/>
  <c r="H12" i="8"/>
  <c r="H13" i="8"/>
  <c r="G12" i="8"/>
  <c r="B38" i="4"/>
  <c r="C21" i="4"/>
  <c r="C9" i="4" s="1"/>
  <c r="C8" i="4" s="1"/>
  <c r="C22" i="4"/>
  <c r="C23" i="4"/>
  <c r="B9" i="4"/>
  <c r="B8" i="4" s="1"/>
  <c r="E37" i="4"/>
  <c r="E38" i="4"/>
  <c r="G40" i="4"/>
  <c r="F40" i="4"/>
  <c r="C40" i="4"/>
  <c r="B40" i="4"/>
  <c r="G41" i="4"/>
  <c r="F41" i="4"/>
  <c r="E41" i="4"/>
  <c r="D41" i="4"/>
  <c r="C41" i="4"/>
  <c r="B41" i="4"/>
  <c r="C43" i="4"/>
  <c r="B43" i="4"/>
  <c r="E45" i="4"/>
  <c r="B45" i="4"/>
  <c r="E46" i="4"/>
  <c r="C46" i="4"/>
  <c r="B46" i="4"/>
  <c r="E47" i="4"/>
  <c r="D47" i="4"/>
  <c r="C47" i="4"/>
  <c r="B47" i="4"/>
  <c r="E48" i="4"/>
  <c r="C49" i="4"/>
  <c r="B49" i="4"/>
  <c r="E51" i="4"/>
  <c r="B51" i="4"/>
  <c r="E52" i="4"/>
  <c r="B52" i="4"/>
  <c r="E53" i="4"/>
  <c r="B53" i="4"/>
  <c r="G54" i="4"/>
  <c r="F54" i="4"/>
  <c r="E54" i="4"/>
  <c r="D54" i="4"/>
  <c r="C54" i="4"/>
  <c r="B54" i="4"/>
  <c r="E55" i="4"/>
  <c r="E56" i="4"/>
  <c r="B56" i="4"/>
  <c r="E57" i="4"/>
  <c r="B57" i="4"/>
  <c r="E58" i="4"/>
  <c r="C58" i="4"/>
  <c r="B58" i="4"/>
  <c r="D59" i="4"/>
  <c r="C59" i="4"/>
  <c r="B59" i="4"/>
  <c r="E61" i="4"/>
  <c r="G61" i="4"/>
  <c r="F61" i="4"/>
  <c r="D61" i="4"/>
  <c r="C61" i="4"/>
  <c r="B61" i="4"/>
  <c r="E62" i="4"/>
  <c r="E63" i="4"/>
  <c r="C63" i="4"/>
  <c r="B63" i="4"/>
  <c r="E64" i="4"/>
  <c r="G64" i="4"/>
  <c r="F64" i="4"/>
  <c r="B64" i="4"/>
  <c r="E65" i="4"/>
  <c r="B65" i="4"/>
  <c r="G66" i="4"/>
  <c r="F66" i="4"/>
  <c r="E66" i="4"/>
  <c r="D66" i="4"/>
  <c r="C66" i="4"/>
  <c r="B66" i="4"/>
  <c r="E67" i="4"/>
  <c r="E68" i="4"/>
  <c r="E69" i="4"/>
  <c r="G70" i="4"/>
  <c r="F70" i="4"/>
  <c r="E70" i="4"/>
  <c r="D70" i="4"/>
  <c r="C70" i="4"/>
  <c r="B70" i="4"/>
  <c r="E73" i="4"/>
  <c r="E72" i="4"/>
  <c r="E71" i="4"/>
  <c r="E74" i="4"/>
  <c r="D74" i="4"/>
  <c r="C74" i="4"/>
  <c r="E75" i="4"/>
  <c r="B75" i="4"/>
  <c r="E76" i="4"/>
  <c r="D76" i="4"/>
  <c r="C76" i="4"/>
  <c r="F76" i="4"/>
  <c r="G76" i="4"/>
  <c r="B76" i="4"/>
  <c r="G77" i="4"/>
  <c r="F77" i="4"/>
  <c r="E77" i="4"/>
  <c r="D77" i="4"/>
  <c r="C77" i="4"/>
  <c r="B77" i="4"/>
  <c r="E78" i="4"/>
  <c r="G79" i="4"/>
  <c r="F79" i="4"/>
  <c r="E79" i="4"/>
  <c r="D79" i="4"/>
  <c r="C79" i="4"/>
  <c r="B79" i="4"/>
  <c r="E80" i="4"/>
  <c r="D81" i="4"/>
  <c r="G81" i="4"/>
  <c r="F81" i="4"/>
  <c r="C81" i="4"/>
  <c r="E81" i="4" s="1"/>
  <c r="E82" i="4"/>
  <c r="C83" i="4"/>
  <c r="D83" i="4"/>
  <c r="E83" i="4" s="1"/>
  <c r="F83" i="4"/>
  <c r="G83" i="4"/>
  <c r="B83" i="4"/>
  <c r="B82" i="4" s="1"/>
  <c r="E85" i="4"/>
  <c r="E86" i="4"/>
  <c r="E84" i="4"/>
  <c r="G87" i="4"/>
  <c r="F87" i="4"/>
  <c r="E88" i="4"/>
  <c r="E87" i="4"/>
  <c r="D87" i="4"/>
  <c r="C87" i="4"/>
  <c r="B87" i="4"/>
  <c r="C92" i="4"/>
  <c r="B89" i="4"/>
  <c r="B90" i="4"/>
  <c r="B91" i="4"/>
  <c r="B92" i="4"/>
  <c r="B94" i="4"/>
  <c r="B96" i="4"/>
  <c r="B95" i="4" s="1"/>
  <c r="B101" i="4"/>
  <c r="B100" i="4" s="1"/>
  <c r="B99" i="4" s="1"/>
  <c r="B102" i="4"/>
  <c r="C103" i="4"/>
  <c r="D103" i="4"/>
  <c r="F103" i="4"/>
  <c r="G103" i="4"/>
  <c r="B103" i="4"/>
  <c r="E105" i="4"/>
  <c r="E106" i="4"/>
  <c r="E104" i="4"/>
  <c r="D43" i="4"/>
  <c r="B74" i="4" l="1"/>
  <c r="B81" i="4"/>
  <c r="B37" i="4"/>
  <c r="E103" i="4"/>
  <c r="G35" i="4"/>
  <c r="F35" i="4"/>
  <c r="D35" i="4"/>
  <c r="C35" i="4"/>
  <c r="C34" i="4" s="1"/>
  <c r="B35" i="4"/>
  <c r="B34" i="4" s="1"/>
  <c r="E36" i="4"/>
  <c r="E35" i="4" s="1"/>
  <c r="E34" i="4" s="1"/>
  <c r="G32" i="4"/>
  <c r="F32" i="4"/>
  <c r="D32" i="4"/>
  <c r="C32" i="4"/>
  <c r="B32" i="4"/>
  <c r="E33" i="4"/>
  <c r="E32" i="4" s="1"/>
  <c r="C29" i="4"/>
  <c r="D29" i="4"/>
  <c r="F29" i="4"/>
  <c r="G29" i="4"/>
  <c r="B29" i="4"/>
  <c r="B28" i="4" s="1"/>
  <c r="B27" i="4" s="1"/>
  <c r="B26" i="4" s="1"/>
  <c r="B25" i="4" s="1"/>
  <c r="E31" i="4"/>
  <c r="E30" i="4"/>
  <c r="E24" i="4"/>
  <c r="E22" i="4"/>
  <c r="B23" i="4"/>
  <c r="B22" i="4" s="1"/>
  <c r="B21" i="4" s="1"/>
  <c r="E20" i="4"/>
  <c r="G19" i="4"/>
  <c r="F19" i="4"/>
  <c r="D19" i="4"/>
  <c r="C19" i="4"/>
  <c r="B19" i="4"/>
  <c r="B18" i="4" s="1"/>
  <c r="B17" i="4" s="1"/>
  <c r="B16" i="4" s="1"/>
  <c r="E15" i="4"/>
  <c r="E14" i="4"/>
  <c r="C13" i="4"/>
  <c r="D13" i="4"/>
  <c r="F13" i="4"/>
  <c r="G13" i="4"/>
  <c r="B13" i="4"/>
  <c r="B12" i="4" s="1"/>
  <c r="B11" i="4" s="1"/>
  <c r="B10" i="4" s="1"/>
  <c r="E29" i="4" l="1"/>
  <c r="E19" i="4"/>
  <c r="E13" i="4"/>
  <c r="B10" i="3" l="1"/>
  <c r="M12" i="7"/>
  <c r="L12" i="7"/>
  <c r="M15" i="7"/>
  <c r="L15" i="7"/>
  <c r="J15" i="7"/>
  <c r="K15" i="7" s="1"/>
  <c r="I15" i="7"/>
  <c r="E11" i="3" l="1"/>
  <c r="H10" i="3"/>
  <c r="G10" i="3"/>
  <c r="L18" i="7"/>
  <c r="M18" i="7"/>
  <c r="M26" i="7"/>
  <c r="J26" i="7"/>
  <c r="L26" i="7"/>
  <c r="G8" i="2"/>
  <c r="J8" i="2"/>
  <c r="I8" i="2"/>
  <c r="J19" i="2"/>
  <c r="I19" i="2"/>
  <c r="J21" i="2"/>
  <c r="I21" i="2"/>
  <c r="J17" i="2"/>
  <c r="I17" i="2"/>
  <c r="I11" i="8"/>
  <c r="G11" i="8"/>
  <c r="G8" i="8"/>
  <c r="I8" i="8"/>
  <c r="D39" i="4"/>
  <c r="G102" i="4"/>
  <c r="G101" i="4" s="1"/>
  <c r="G100" i="4" s="1"/>
  <c r="G99" i="4" s="1"/>
  <c r="F102" i="4"/>
  <c r="F101" i="4" s="1"/>
  <c r="F100" i="4" s="1"/>
  <c r="F99" i="4" s="1"/>
  <c r="G91" i="4"/>
  <c r="G90" i="4" s="1"/>
  <c r="G89" i="4" s="1"/>
  <c r="F91" i="4"/>
  <c r="F90" i="4" s="1"/>
  <c r="F89" i="4" s="1"/>
  <c r="G82" i="4"/>
  <c r="F82" i="4"/>
  <c r="G65" i="4"/>
  <c r="G63" i="4" s="1"/>
  <c r="F65" i="4"/>
  <c r="F63" i="4" s="1"/>
  <c r="G58" i="4"/>
  <c r="G57" i="4" s="1"/>
  <c r="G56" i="4" s="1"/>
  <c r="F58" i="4"/>
  <c r="F57" i="4" s="1"/>
  <c r="F56" i="4" s="1"/>
  <c r="G53" i="4"/>
  <c r="G52" i="4" s="1"/>
  <c r="G51" i="4" s="1"/>
  <c r="F53" i="4"/>
  <c r="F52" i="4" s="1"/>
  <c r="F51" i="4" s="1"/>
  <c r="F39" i="4"/>
  <c r="G46" i="4"/>
  <c r="G45" i="4" s="1"/>
  <c r="F46" i="4"/>
  <c r="F45" i="4" s="1"/>
  <c r="G28" i="4"/>
  <c r="G27" i="4" s="1"/>
  <c r="G26" i="4" s="1"/>
  <c r="G25" i="4" s="1"/>
  <c r="F28" i="4"/>
  <c r="G34" i="4"/>
  <c r="F34" i="4"/>
  <c r="F74" i="4" l="1"/>
  <c r="F27" i="4"/>
  <c r="F26" i="4" s="1"/>
  <c r="F25" i="4" s="1"/>
  <c r="G74" i="4"/>
  <c r="G38" i="4"/>
  <c r="J30" i="2"/>
  <c r="I30" i="2"/>
  <c r="G39" i="4"/>
  <c r="F38" i="4"/>
  <c r="F75" i="4"/>
  <c r="G75" i="4"/>
  <c r="G18" i="4"/>
  <c r="G17" i="4" s="1"/>
  <c r="G16" i="4" s="1"/>
  <c r="F18" i="4"/>
  <c r="F17" i="4" s="1"/>
  <c r="F16" i="4" s="1"/>
  <c r="G21" i="4"/>
  <c r="F21" i="4"/>
  <c r="G23" i="4"/>
  <c r="F23" i="4"/>
  <c r="G12" i="4"/>
  <c r="G11" i="4" s="1"/>
  <c r="G10" i="4" s="1"/>
  <c r="D23" i="4"/>
  <c r="E23" i="4" s="1"/>
  <c r="D21" i="4"/>
  <c r="E21" i="4" s="1"/>
  <c r="F37" i="4" l="1"/>
  <c r="G37" i="4"/>
  <c r="G9" i="4"/>
  <c r="F12" i="4"/>
  <c r="F11" i="4" s="1"/>
  <c r="F10" i="4" s="1"/>
  <c r="F9" i="4" s="1"/>
  <c r="F8" i="4" l="1"/>
  <c r="G8" i="4"/>
  <c r="C91" i="4" l="1"/>
  <c r="C90" i="4" s="1"/>
  <c r="C89" i="4" s="1"/>
  <c r="C102" i="4" l="1"/>
  <c r="C101" i="4" s="1"/>
  <c r="C100" i="4" s="1"/>
  <c r="C99" i="4" s="1"/>
  <c r="C75" i="4"/>
  <c r="D75" i="4"/>
  <c r="D82" i="4"/>
  <c r="D102" i="4"/>
  <c r="E102" i="4" s="1"/>
  <c r="C82" i="4"/>
  <c r="D53" i="4"/>
  <c r="D52" i="4" s="1"/>
  <c r="D34" i="4"/>
  <c r="C28" i="4"/>
  <c r="C27" i="4" l="1"/>
  <c r="C25" i="4"/>
  <c r="C38" i="4"/>
  <c r="C39" i="4"/>
  <c r="C65" i="4"/>
  <c r="D46" i="4"/>
  <c r="D45" i="4" s="1"/>
  <c r="D58" i="4"/>
  <c r="D57" i="4" s="1"/>
  <c r="D56" i="4" s="1"/>
  <c r="D28" i="4"/>
  <c r="D101" i="4"/>
  <c r="E101" i="4" s="1"/>
  <c r="D65" i="4"/>
  <c r="D51" i="4"/>
  <c r="C53" i="4"/>
  <c r="C26" i="4" l="1"/>
  <c r="E28" i="4"/>
  <c r="D38" i="4"/>
  <c r="D27" i="4"/>
  <c r="D12" i="4"/>
  <c r="C12" i="4"/>
  <c r="D100" i="4"/>
  <c r="E100" i="4" s="1"/>
  <c r="D64" i="4"/>
  <c r="D18" i="4"/>
  <c r="E18" i="4" s="1"/>
  <c r="C52" i="4"/>
  <c r="E27" i="4" l="1"/>
  <c r="D11" i="4"/>
  <c r="E11" i="4" s="1"/>
  <c r="E12" i="4"/>
  <c r="D10" i="3"/>
  <c r="D26" i="4"/>
  <c r="D63" i="4"/>
  <c r="D99" i="4"/>
  <c r="E99" i="4" s="1"/>
  <c r="D17" i="4"/>
  <c r="E17" i="4" s="1"/>
  <c r="C51" i="4"/>
  <c r="C37" i="4" s="1"/>
  <c r="F19" i="2"/>
  <c r="G21" i="2"/>
  <c r="J12" i="7"/>
  <c r="J18" i="7" s="1"/>
  <c r="D10" i="4" l="1"/>
  <c r="E10" i="4" s="1"/>
  <c r="E26" i="4"/>
  <c r="D25" i="4"/>
  <c r="D37" i="4"/>
  <c r="D16" i="4"/>
  <c r="E25" i="4" l="1"/>
  <c r="D9" i="4"/>
  <c r="E9" i="4" s="1"/>
  <c r="E16" i="4"/>
  <c r="D8" i="4" l="1"/>
  <c r="E8" i="4" s="1"/>
  <c r="G19" i="2"/>
  <c r="I12" i="7"/>
  <c r="F17" i="2"/>
  <c r="G17" i="2"/>
  <c r="G30" i="2" l="1"/>
</calcChain>
</file>

<file path=xl/sharedStrings.xml><?xml version="1.0" encoding="utf-8"?>
<sst xmlns="http://schemas.openxmlformats.org/spreadsheetml/2006/main" count="356" uniqueCount="153">
  <si>
    <t>I. OPĆI DIO</t>
  </si>
  <si>
    <t xml:space="preserve">OPĆI DIO </t>
  </si>
  <si>
    <t>A. RAČUN PRIHODA I RASHODA</t>
  </si>
  <si>
    <t>PRIHODI POSLOVANJA</t>
  </si>
  <si>
    <t>Oznaka</t>
  </si>
  <si>
    <t>SVEUKUPNO</t>
  </si>
  <si>
    <t>67 Prihodi iz nadležnog proračuna i od HZZO-a temeljem ugovornih obveza</t>
  </si>
  <si>
    <t>RAZRED</t>
  </si>
  <si>
    <t>IZVOR</t>
  </si>
  <si>
    <t>01</t>
  </si>
  <si>
    <t>05</t>
  </si>
  <si>
    <t>66 Prihodi od prodaje proizvoda i robe te pruženih usluga i prihodi od donacija te povrati po protestiranim jamstvima</t>
  </si>
  <si>
    <t>SKUPINA</t>
  </si>
  <si>
    <t>67</t>
  </si>
  <si>
    <t>65 Prihodi od upravnih i administrativnih pristojbi, pristojbi po posebnim propisima i naknada</t>
  </si>
  <si>
    <t>63 Pomoći iz inozemstva i od subjekata unutar općeg proračuna</t>
  </si>
  <si>
    <t>72 Prihodi od prodaje proizvedene dugotrajne imovine</t>
  </si>
  <si>
    <t>PRIHODI OD PRODAJE NEFINANCIJSKE IMOVINE</t>
  </si>
  <si>
    <t>RASHODI POSLOVANJA</t>
  </si>
  <si>
    <t>32 Materijalni rashodi</t>
  </si>
  <si>
    <t>34 Financijski rashodi</t>
  </si>
  <si>
    <t>42 Rashodi za nabavu proizvedene dugotrajne imovine</t>
  </si>
  <si>
    <t>31 Rashodi za zaposlene</t>
  </si>
  <si>
    <t>03</t>
  </si>
  <si>
    <t>432</t>
  </si>
  <si>
    <t>503</t>
  </si>
  <si>
    <t>512</t>
  </si>
  <si>
    <t>45 Rashodi za dodatna ulaganja na nefinancijskoj imovini</t>
  </si>
  <si>
    <t>611</t>
  </si>
  <si>
    <t>RASHODI PREMA FUNKCIJSKOJ KLASIFIKACIJI</t>
  </si>
  <si>
    <t>0922 Više srednjoškolsko obrazovanje</t>
  </si>
  <si>
    <t>0960 Dodatne usluge u obrazovanju</t>
  </si>
  <si>
    <t>II POSEBNI DIO</t>
  </si>
  <si>
    <t>125 Program javnih potreba iznad standarda - vlastiti prihodi</t>
  </si>
  <si>
    <t>A100042 Javne potrebe iznad standarda-vlastiti prihodi</t>
  </si>
  <si>
    <t>A100142B Prihodi od nefinancijske imovine i nadoknade štete s osnova osiguranja</t>
  </si>
  <si>
    <t>A100159A Javne potrebe iznad standarda - donacije</t>
  </si>
  <si>
    <t>A100161A Javne potrebe iznad standarda - OSTALO</t>
  </si>
  <si>
    <t>A100162A Prijenos sredstava od nenadležnih proračuna</t>
  </si>
  <si>
    <t>A200201 MZOS- Plaće SŠ</t>
  </si>
  <si>
    <t>Izdaci za otplatu glavnice primljenih kredita i zajmova</t>
  </si>
  <si>
    <t>A) SAŽETAK RAČUNA PRIHODA I RASHODA</t>
  </si>
  <si>
    <t>PRIHODI UKUPNO</t>
  </si>
  <si>
    <t>RASHODI UKUPNO</t>
  </si>
  <si>
    <t>RASHODI  POSLOVANJA</t>
  </si>
  <si>
    <t>RASHODI ZA NABAVU NEFINANCIJSKE IMOVINE</t>
  </si>
  <si>
    <t>RAZLIKA - VIŠAK / 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</si>
  <si>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</si>
  <si>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</si>
  <si>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</si>
  <si>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</si>
  <si>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B. RAČUN FINANCIRANJA</t>
  </si>
  <si>
    <t>Razred</t>
  </si>
  <si>
    <t>Skupina</t>
  </si>
  <si>
    <t>Izvor</t>
  </si>
  <si>
    <t>Naziv</t>
  </si>
  <si>
    <t>Primici od financijske imovine i zaduživanja</t>
  </si>
  <si>
    <t>Primici od zaduživanja</t>
  </si>
  <si>
    <t>Namjenski primici od zaduživanja</t>
  </si>
  <si>
    <t>Izdaci za financijsku imovinu i otplate zajmova</t>
  </si>
  <si>
    <t xml:space="preserve">Plan za 2023. </t>
  </si>
  <si>
    <t>Indeks%</t>
  </si>
  <si>
    <t>UKUPAN DONOS VIŠKA / MANJKA IZ PRETHODNE GODINE</t>
  </si>
  <si>
    <t>08</t>
  </si>
  <si>
    <t>VLASTITI IZVORI</t>
  </si>
  <si>
    <t>Rezultat poslovanja</t>
  </si>
  <si>
    <t>511</t>
  </si>
  <si>
    <t>41 Rashodi za nabavu neproizvedene dugotrajne imovine</t>
  </si>
  <si>
    <t>SVEUKUPNO:</t>
  </si>
  <si>
    <t>SVEUKUPNI RASHODI:</t>
  </si>
  <si>
    <t>36 Pomoći dane u inozemstvo i unutar općeg proračuna</t>
  </si>
  <si>
    <t>A100171A Javne potrebe iznad standarda - projekti EU-a - korisnici</t>
  </si>
  <si>
    <t>C) PRENESENI VIŠAK ILI PRENESENI MANJAK</t>
  </si>
  <si>
    <t>Ostali rashodi</t>
  </si>
  <si>
    <t>38 Ostali rashodi</t>
  </si>
  <si>
    <t>63 Fondovi EU-a - korisnici</t>
  </si>
  <si>
    <t>I OPĆI DIO</t>
  </si>
  <si>
    <t>A) RAČUN PRIHODA I RASHODA</t>
  </si>
  <si>
    <t>6 Prihodi poslovanja</t>
  </si>
  <si>
    <t>7 Prihodi od prodaje nefinancijske imovine</t>
  </si>
  <si>
    <t>SVEUKUPNO PRIHODI</t>
  </si>
  <si>
    <t>3 Rashodi poslovanja</t>
  </si>
  <si>
    <t>4 Rashodi za nabavu nefinancijske imovine</t>
  </si>
  <si>
    <t>SVEUKUPNO RASHODI</t>
  </si>
  <si>
    <t>8 Primici od financijske imovine i zaduživanja</t>
  </si>
  <si>
    <t>84 Primici od zaduživanja</t>
  </si>
  <si>
    <t>SVEUKUPNO PRIMICI</t>
  </si>
  <si>
    <t>5 Izdaci za financijsku imovinu i otplate zajmova</t>
  </si>
  <si>
    <t>54 Izdaci za otplatu glavnice primljenih kredita i zajmova</t>
  </si>
  <si>
    <t>SVEUKUPNO IZDACI</t>
  </si>
  <si>
    <t>C. VIŠAK PRIHODA PRENESENI</t>
  </si>
  <si>
    <t>9 VIŠAK PRIHODA PRENESENI</t>
  </si>
  <si>
    <t>UKUPNI RASHODI I IZDACI</t>
  </si>
  <si>
    <t>UKUPNI PRIHODI, PRIMICI I PRENESENI VIŠAK PRIHODA</t>
  </si>
  <si>
    <t>8-30 GLAZBENA ŠKOLA KARLOVAC</t>
  </si>
  <si>
    <t>09 OBRAZOVANJE</t>
  </si>
  <si>
    <t xml:space="preserve">B) RAČUN FINANCIRANJA </t>
  </si>
  <si>
    <t>123 Zakonski standard javnih ustanova SŠ</t>
  </si>
  <si>
    <t>A100037 Odgojnoobrazovno, administrativno i tehničko osoblje</t>
  </si>
  <si>
    <t>A100037A Odgojnoobrazovno, administrativno i tehničko osoblje - POSEBNI DIO</t>
  </si>
  <si>
    <t>A100038 Operativni plan TIO - SŠ</t>
  </si>
  <si>
    <t>141 Javne potrebe iznad zakonskog standarda SŠ</t>
  </si>
  <si>
    <t>A100078 Županijske javne potrebe SŠ</t>
  </si>
  <si>
    <t>711 Prihodi od nefinancijske imovine i nadoknade štete s osnova osiguranja</t>
  </si>
  <si>
    <t>201 MZOS- Plaće SŠ</t>
  </si>
  <si>
    <t>RASHODI RAZVRSTANI U RAZREDE I SKUPINE PREMA PROGRAMIMA I AKTIVNOSTIMA, FUNKCIJSKOJ KLASIFIKACIJI I IZVORU</t>
  </si>
  <si>
    <t>Indeks %</t>
  </si>
  <si>
    <t>PRIHODI I RASHODI PREMA EKONOMSKOJ KLASIFIKACIJI</t>
  </si>
  <si>
    <t>A. RAČUN PRIHODA I RASHODA PREMA IZVORIMA</t>
  </si>
  <si>
    <t xml:space="preserve"> RAČUN FINANCIRANJA PO IZVORIMA</t>
  </si>
  <si>
    <t>Procjena 2025. godina</t>
  </si>
  <si>
    <t>Procjena 2026. godina</t>
  </si>
  <si>
    <t>Procjena 2025. godine</t>
  </si>
  <si>
    <t>Procjena 2026. godine</t>
  </si>
  <si>
    <t>Procjena  2025. godine</t>
  </si>
  <si>
    <t>Plan 2024. godina</t>
  </si>
  <si>
    <t>Plan2024. godina</t>
  </si>
  <si>
    <t>izvor: 05 Pomoći</t>
  </si>
  <si>
    <t>izvor: 03 Vlastiti prihodi</t>
  </si>
  <si>
    <t>izvor: 08 Namjenski primici od zaduživanja</t>
  </si>
  <si>
    <t>izvor 01 Opći prihodi i primici</t>
  </si>
  <si>
    <t>5 (4/3*100)</t>
  </si>
  <si>
    <t>izvor: 01 Opći prihodi i primici</t>
  </si>
  <si>
    <t>izvor: 512 Pomoći iz državnog proračuna - plaće MZOS</t>
  </si>
  <si>
    <t>A100215A Obilježavanje lika i dijela N. Tesle</t>
  </si>
  <si>
    <t>izvor: 511 FONDOVI EU-a KORISNICI</t>
  </si>
  <si>
    <t>izvor: 503 POMOĆI IZ NENADLEŽNIH PRORAČUNA - KORISNICI</t>
  </si>
  <si>
    <t>izvor: 432 PRIHODI ZA POSEBNE NAMJENE - korisnici</t>
  </si>
  <si>
    <t>izvor: 611 Donacije</t>
  </si>
  <si>
    <t>Izvršenje 2022. godina</t>
  </si>
  <si>
    <t>8 (7/5*100)</t>
  </si>
  <si>
    <t xml:space="preserve">Plan za 2023. godinu </t>
  </si>
  <si>
    <t>Plan 2023. godina</t>
  </si>
  <si>
    <t>66</t>
  </si>
  <si>
    <t>84</t>
  </si>
  <si>
    <t>92</t>
  </si>
  <si>
    <t>8 (6/7*100)</t>
  </si>
  <si>
    <t>OZNAKA</t>
  </si>
  <si>
    <t>FINANACIJSKI PLAN GLAZBENE ŠKOLE KARLOVAC ZA 2024. GODINU S PROJEKCIJAMA ZA 2025. I 2026. GODINU</t>
  </si>
  <si>
    <t>Izvršenje za 2022. godinu</t>
  </si>
  <si>
    <t>8 (7/6*100)</t>
  </si>
  <si>
    <t xml:space="preserve">Indeks %  </t>
  </si>
  <si>
    <t>31</t>
  </si>
  <si>
    <t>32</t>
  </si>
  <si>
    <t>34</t>
  </si>
  <si>
    <t>36</t>
  </si>
  <si>
    <t>38</t>
  </si>
  <si>
    <t>41</t>
  </si>
  <si>
    <t>41 Rashodi za nabavu proizvedene dugotrajne imovine</t>
  </si>
  <si>
    <t>42</t>
  </si>
  <si>
    <t>54</t>
  </si>
  <si>
    <t>Indeks %)</t>
  </si>
  <si>
    <t>Plan za 2023.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</si>
</sst>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1"/>
      <name val="Arial"/>
      <family val="2"/>
    </font>
    <font>
      <sz val="9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theme="1"/>
      <name val="Verdana"/>
      <family val="2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9"/>
      <color rgb="FFFF0000"/>
      <name val="Verdana"/>
      <family val="2"/>
      <charset val="238"/>
    </font>
    <font>
      <b/>
      <sz val="9"/>
      <name val="Verdana"/>
      <family val="2"/>
      <charset val="238"/>
    </font>
    <font>
      <sz val="10"/>
      <color theme="3" tint="0.39997558519241921"/>
      <name val="Arial"/>
      <family val="2"/>
    </font>
    <font>
      <i/>
      <sz val="11"/>
      <color theme="1"/>
      <name val="Calibri"/>
      <family val="2"/>
      <charset val="238"/>
      <scheme val="minor"/>
    </font>
    <font>
      <i/>
      <sz val="10"/>
      <color rgb="FF000000"/>
      <name val="Arial"/>
      <family val="2"/>
    </font>
    <font>
      <i/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medium">
        <color indexed="64"/>
      </bottom>
      <diagonal/>
    </border>
    <border>
      <left/>
      <right style="thick">
        <color indexed="64"/>
      </right>
      <top style="thin">
        <color rgb="FF000000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0">
    <xf numFmtId="0" fontId="0" fillId="0" borderId="0" xfId="0"/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9" fillId="0" borderId="17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4" fontId="0" fillId="0" borderId="0" xfId="0" applyNumberFormat="1"/>
    <xf numFmtId="0" fontId="24" fillId="40" borderId="10" xfId="0" applyFont="1" applyFill="1" applyBorder="1" applyAlignment="1">
      <alignment horizontal="center" vertical="center" wrapText="1"/>
    </xf>
    <xf numFmtId="0" fontId="26" fillId="35" borderId="13" xfId="0" applyFont="1" applyFill="1" applyBorder="1" applyAlignment="1">
      <alignment vertical="center"/>
    </xf>
    <xf numFmtId="4" fontId="24" fillId="0" borderId="10" xfId="0" applyNumberFormat="1" applyFont="1" applyBorder="1" applyAlignment="1">
      <alignment horizontal="right"/>
    </xf>
    <xf numFmtId="0" fontId="25" fillId="35" borderId="12" xfId="0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/>
    <xf numFmtId="0" fontId="24" fillId="0" borderId="0" xfId="0" quotePrefix="1" applyFont="1" applyAlignment="1">
      <alignment horizontal="center" vertical="center" wrapText="1"/>
    </xf>
    <xf numFmtId="4" fontId="24" fillId="36" borderId="12" xfId="0" quotePrefix="1" applyNumberFormat="1" applyFont="1" applyFill="1" applyBorder="1" applyAlignment="1">
      <alignment horizontal="right"/>
    </xf>
    <xf numFmtId="0" fontId="25" fillId="0" borderId="0" xfId="0" quotePrefix="1" applyFont="1" applyAlignment="1">
      <alignment horizontal="left" wrapText="1"/>
    </xf>
    <xf numFmtId="0" fontId="26" fillId="0" borderId="0" xfId="0" applyFont="1" applyAlignment="1">
      <alignment wrapText="1"/>
    </xf>
    <xf numFmtId="3" fontId="24" fillId="0" borderId="0" xfId="0" applyNumberFormat="1" applyFont="1" applyAlignment="1">
      <alignment horizontal="right"/>
    </xf>
    <xf numFmtId="0" fontId="28" fillId="0" borderId="0" xfId="0" applyFont="1" applyAlignment="1">
      <alignment horizontal="center"/>
    </xf>
    <xf numFmtId="0" fontId="29" fillId="0" borderId="0" xfId="0" applyFont="1"/>
    <xf numFmtId="0" fontId="24" fillId="40" borderId="20" xfId="0" applyFont="1" applyFill="1" applyBorder="1" applyAlignment="1">
      <alignment horizontal="center" vertical="center" wrapText="1"/>
    </xf>
    <xf numFmtId="4" fontId="25" fillId="37" borderId="19" xfId="0" applyNumberFormat="1" applyFont="1" applyFill="1" applyBorder="1" applyAlignment="1">
      <alignment wrapText="1"/>
    </xf>
    <xf numFmtId="4" fontId="25" fillId="37" borderId="18" xfId="0" applyNumberFormat="1" applyFont="1" applyFill="1" applyBorder="1" applyAlignment="1">
      <alignment horizontal="right" wrapText="1" indent="1"/>
    </xf>
    <xf numFmtId="4" fontId="25" fillId="37" borderId="10" xfId="0" applyNumberFormat="1" applyFont="1" applyFill="1" applyBorder="1" applyAlignment="1">
      <alignment horizontal="right" wrapText="1" indent="1"/>
    </xf>
    <xf numFmtId="4" fontId="24" fillId="36" borderId="10" xfId="0" quotePrefix="1" applyNumberFormat="1" applyFont="1" applyFill="1" applyBorder="1" applyAlignment="1">
      <alignment horizontal="right"/>
    </xf>
    <xf numFmtId="4" fontId="25" fillId="37" borderId="25" xfId="0" applyNumberFormat="1" applyFont="1" applyFill="1" applyBorder="1" applyAlignment="1">
      <alignment wrapText="1"/>
    </xf>
    <xf numFmtId="4" fontId="25" fillId="37" borderId="14" xfId="0" applyNumberFormat="1" applyFont="1" applyFill="1" applyBorder="1" applyAlignment="1">
      <alignment horizontal="right" wrapText="1" indent="1"/>
    </xf>
    <xf numFmtId="0" fontId="25" fillId="37" borderId="26" xfId="0" applyFont="1" applyFill="1" applyBorder="1" applyAlignment="1">
      <alignment horizontal="center"/>
    </xf>
    <xf numFmtId="4" fontId="25" fillId="37" borderId="27" xfId="0" applyNumberFormat="1" applyFont="1" applyFill="1" applyBorder="1" applyAlignment="1">
      <alignment horizontal="right" wrapText="1" indent="1"/>
    </xf>
    <xf numFmtId="4" fontId="25" fillId="35" borderId="10" xfId="0" applyNumberFormat="1" applyFont="1" applyFill="1" applyBorder="1" applyAlignment="1">
      <alignment horizontal="right"/>
    </xf>
    <xf numFmtId="4" fontId="25" fillId="0" borderId="10" xfId="0" applyNumberFormat="1" applyFont="1" applyBorder="1" applyAlignment="1">
      <alignment horizontal="right"/>
    </xf>
    <xf numFmtId="0" fontId="26" fillId="0" borderId="26" xfId="0" applyFont="1" applyBorder="1" applyAlignment="1">
      <alignment horizontal="center"/>
    </xf>
    <xf numFmtId="0" fontId="26" fillId="0" borderId="10" xfId="0" applyFont="1" applyBorder="1" applyAlignment="1">
      <alignment horizontal="left" vertical="top"/>
    </xf>
    <xf numFmtId="0" fontId="26" fillId="33" borderId="10" xfId="0" applyFont="1" applyFill="1" applyBorder="1" applyAlignment="1">
      <alignment horizontal="left" vertical="top" wrapText="1" indent="1"/>
    </xf>
    <xf numFmtId="4" fontId="26" fillId="33" borderId="14" xfId="0" applyNumberFormat="1" applyFont="1" applyFill="1" applyBorder="1" applyAlignment="1">
      <alignment wrapText="1"/>
    </xf>
    <xf numFmtId="4" fontId="26" fillId="33" borderId="10" xfId="0" applyNumberFormat="1" applyFont="1" applyFill="1" applyBorder="1" applyAlignment="1">
      <alignment wrapText="1"/>
    </xf>
    <xf numFmtId="49" fontId="26" fillId="0" borderId="10" xfId="0" applyNumberFormat="1" applyFont="1" applyBorder="1" applyAlignment="1">
      <alignment horizontal="left" vertical="top"/>
    </xf>
    <xf numFmtId="49" fontId="26" fillId="0" borderId="10" xfId="0" applyNumberFormat="1" applyFont="1" applyBorder="1" applyAlignment="1">
      <alignment vertical="top"/>
    </xf>
    <xf numFmtId="0" fontId="26" fillId="0" borderId="28" xfId="0" applyFont="1" applyBorder="1"/>
    <xf numFmtId="0" fontId="26" fillId="0" borderId="16" xfId="0" applyFont="1" applyBorder="1" applyAlignment="1">
      <alignment horizontal="left" vertical="top"/>
    </xf>
    <xf numFmtId="0" fontId="26" fillId="33" borderId="10" xfId="0" applyFont="1" applyFill="1" applyBorder="1" applyAlignment="1">
      <alignment horizontal="left" wrapText="1" indent="1"/>
    </xf>
    <xf numFmtId="4" fontId="26" fillId="33" borderId="14" xfId="0" applyNumberFormat="1" applyFont="1" applyFill="1" applyBorder="1" applyAlignment="1">
      <alignment horizontal="right" wrapText="1" indent="1"/>
    </xf>
    <xf numFmtId="4" fontId="26" fillId="33" borderId="10" xfId="0" applyNumberFormat="1" applyFont="1" applyFill="1" applyBorder="1" applyAlignment="1">
      <alignment horizontal="right" wrapText="1" indent="1"/>
    </xf>
    <xf numFmtId="4" fontId="26" fillId="33" borderId="27" xfId="0" applyNumberFormat="1" applyFont="1" applyFill="1" applyBorder="1" applyAlignment="1">
      <alignment horizontal="right" wrapText="1" indent="1"/>
    </xf>
    <xf numFmtId="0" fontId="25" fillId="39" borderId="26" xfId="0" applyFont="1" applyFill="1" applyBorder="1" applyAlignment="1">
      <alignment horizontal="center"/>
    </xf>
    <xf numFmtId="4" fontId="25" fillId="39" borderId="14" xfId="0" applyNumberFormat="1" applyFont="1" applyFill="1" applyBorder="1" applyAlignment="1">
      <alignment horizontal="right" wrapText="1" indent="1"/>
    </xf>
    <xf numFmtId="4" fontId="25" fillId="39" borderId="10" xfId="0" applyNumberFormat="1" applyFont="1" applyFill="1" applyBorder="1" applyAlignment="1">
      <alignment horizontal="right" wrapText="1" indent="1"/>
    </xf>
    <xf numFmtId="0" fontId="26" fillId="34" borderId="26" xfId="0" applyFont="1" applyFill="1" applyBorder="1"/>
    <xf numFmtId="49" fontId="26" fillId="34" borderId="10" xfId="0" applyNumberFormat="1" applyFont="1" applyFill="1" applyBorder="1" applyAlignment="1">
      <alignment horizontal="left"/>
    </xf>
    <xf numFmtId="0" fontId="26" fillId="34" borderId="10" xfId="0" applyFont="1" applyFill="1" applyBorder="1" applyAlignment="1">
      <alignment horizontal="left" wrapText="1" indent="1"/>
    </xf>
    <xf numFmtId="4" fontId="26" fillId="34" borderId="14" xfId="0" applyNumberFormat="1" applyFont="1" applyFill="1" applyBorder="1" applyAlignment="1">
      <alignment horizontal="right" wrapText="1" indent="1"/>
    </xf>
    <xf numFmtId="4" fontId="26" fillId="34" borderId="10" xfId="0" applyNumberFormat="1" applyFont="1" applyFill="1" applyBorder="1" applyAlignment="1">
      <alignment horizontal="right" wrapText="1" indent="1"/>
    </xf>
    <xf numFmtId="4" fontId="26" fillId="34" borderId="27" xfId="0" applyNumberFormat="1" applyFont="1" applyFill="1" applyBorder="1" applyAlignment="1">
      <alignment horizontal="right" wrapText="1" indent="1"/>
    </xf>
    <xf numFmtId="0" fontId="26" fillId="34" borderId="10" xfId="0" applyFont="1" applyFill="1" applyBorder="1" applyAlignment="1">
      <alignment horizontal="left"/>
    </xf>
    <xf numFmtId="4" fontId="25" fillId="38" borderId="30" xfId="0" applyNumberFormat="1" applyFont="1" applyFill="1" applyBorder="1" applyAlignment="1">
      <alignment horizontal="right" wrapText="1" indent="1"/>
    </xf>
    <xf numFmtId="4" fontId="25" fillId="38" borderId="31" xfId="0" applyNumberFormat="1" applyFont="1" applyFill="1" applyBorder="1" applyAlignment="1">
      <alignment horizontal="right" wrapText="1" indent="1"/>
    </xf>
    <xf numFmtId="0" fontId="26" fillId="0" borderId="0" xfId="0" applyFont="1"/>
    <xf numFmtId="0" fontId="26" fillId="0" borderId="0" xfId="0" applyFont="1" applyAlignment="1">
      <alignment horizontal="center"/>
    </xf>
    <xf numFmtId="0" fontId="25" fillId="40" borderId="20" xfId="0" applyFont="1" applyFill="1" applyBorder="1" applyAlignment="1">
      <alignment horizontal="center" vertical="center" wrapText="1"/>
    </xf>
    <xf numFmtId="0" fontId="32" fillId="0" borderId="26" xfId="0" applyFont="1" applyBorder="1" applyAlignment="1">
      <alignment horizontal="center"/>
    </xf>
    <xf numFmtId="0" fontId="32" fillId="0" borderId="26" xfId="0" applyFont="1" applyBorder="1"/>
    <xf numFmtId="0" fontId="32" fillId="34" borderId="26" xfId="0" applyFont="1" applyFill="1" applyBorder="1"/>
    <xf numFmtId="0" fontId="32" fillId="0" borderId="0" xfId="0" applyFont="1"/>
    <xf numFmtId="0" fontId="32" fillId="0" borderId="0" xfId="0" applyFont="1" applyAlignment="1">
      <alignment horizontal="center"/>
    </xf>
    <xf numFmtId="4" fontId="33" fillId="34" borderId="15" xfId="0" applyNumberFormat="1" applyFont="1" applyFill="1" applyBorder="1" applyAlignment="1">
      <alignment horizontal="right" wrapText="1" indent="1"/>
    </xf>
    <xf numFmtId="0" fontId="31" fillId="0" borderId="0" xfId="0" applyFont="1"/>
    <xf numFmtId="0" fontId="34" fillId="0" borderId="0" xfId="0" applyFont="1" applyAlignment="1">
      <alignment horizontal="left" indent="1"/>
    </xf>
    <xf numFmtId="0" fontId="25" fillId="34" borderId="20" xfId="0" applyFont="1" applyFill="1" applyBorder="1" applyAlignment="1">
      <alignment horizontal="center" vertical="center" wrapText="1"/>
    </xf>
    <xf numFmtId="0" fontId="37" fillId="34" borderId="21" xfId="0" applyFont="1" applyFill="1" applyBorder="1" applyAlignment="1">
      <alignment horizontal="left" wrapText="1" indent="1"/>
    </xf>
    <xf numFmtId="4" fontId="37" fillId="34" borderId="15" xfId="0" applyNumberFormat="1" applyFont="1" applyFill="1" applyBorder="1" applyAlignment="1">
      <alignment horizontal="right" wrapText="1" indent="1"/>
    </xf>
    <xf numFmtId="4" fontId="37" fillId="34" borderId="15" xfId="0" applyNumberFormat="1" applyFont="1" applyFill="1" applyBorder="1" applyAlignment="1">
      <alignment wrapText="1"/>
    </xf>
    <xf numFmtId="0" fontId="35" fillId="0" borderId="37" xfId="0" applyFont="1" applyBorder="1" applyAlignment="1">
      <alignment horizontal="center" vertical="center" wrapText="1" indent="1"/>
    </xf>
    <xf numFmtId="0" fontId="35" fillId="0" borderId="38" xfId="0" applyFont="1" applyBorder="1" applyAlignment="1">
      <alignment horizontal="center" vertical="center" wrapText="1" indent="1"/>
    </xf>
    <xf numFmtId="0" fontId="40" fillId="40" borderId="10" xfId="0" applyFont="1" applyFill="1" applyBorder="1" applyAlignment="1">
      <alignment horizontal="left" vertical="center" wrapText="1"/>
    </xf>
    <xf numFmtId="0" fontId="41" fillId="34" borderId="10" xfId="0" applyFont="1" applyFill="1" applyBorder="1" applyAlignment="1">
      <alignment horizontal="left" vertical="center" wrapText="1"/>
    </xf>
    <xf numFmtId="4" fontId="0" fillId="0" borderId="10" xfId="0" applyNumberFormat="1" applyBorder="1"/>
    <xf numFmtId="0" fontId="41" fillId="34" borderId="10" xfId="0" quotePrefix="1" applyFont="1" applyFill="1" applyBorder="1" applyAlignment="1">
      <alignment horizontal="left" vertical="center"/>
    </xf>
    <xf numFmtId="0" fontId="42" fillId="34" borderId="10" xfId="0" quotePrefix="1" applyFont="1" applyFill="1" applyBorder="1" applyAlignment="1">
      <alignment horizontal="left" vertical="center" wrapText="1"/>
    </xf>
    <xf numFmtId="0" fontId="40" fillId="40" borderId="10" xfId="0" applyFont="1" applyFill="1" applyBorder="1" applyAlignment="1">
      <alignment horizontal="left" vertical="center"/>
    </xf>
    <xf numFmtId="0" fontId="40" fillId="40" borderId="10" xfId="0" applyFont="1" applyFill="1" applyBorder="1" applyAlignment="1">
      <alignment vertical="center" wrapText="1"/>
    </xf>
    <xf numFmtId="0" fontId="41" fillId="34" borderId="10" xfId="0" applyFont="1" applyFill="1" applyBorder="1" applyAlignment="1">
      <alignment vertical="center" wrapText="1"/>
    </xf>
    <xf numFmtId="0" fontId="40" fillId="40" borderId="26" xfId="0" applyFont="1" applyFill="1" applyBorder="1" applyAlignment="1">
      <alignment horizontal="left" vertical="center" wrapText="1"/>
    </xf>
    <xf numFmtId="0" fontId="40" fillId="34" borderId="26" xfId="0" applyFont="1" applyFill="1" applyBorder="1" applyAlignment="1">
      <alignment horizontal="left" vertical="center" wrapText="1"/>
    </xf>
    <xf numFmtId="4" fontId="0" fillId="0" borderId="27" xfId="0" applyNumberFormat="1" applyBorder="1"/>
    <xf numFmtId="0" fontId="41" fillId="34" borderId="26" xfId="0" quotePrefix="1" applyFont="1" applyFill="1" applyBorder="1" applyAlignment="1">
      <alignment horizontal="left" vertical="center"/>
    </xf>
    <xf numFmtId="0" fontId="40" fillId="40" borderId="26" xfId="0" applyFont="1" applyFill="1" applyBorder="1" applyAlignment="1">
      <alignment horizontal="left" vertical="center"/>
    </xf>
    <xf numFmtId="0" fontId="41" fillId="34" borderId="26" xfId="0" applyFont="1" applyFill="1" applyBorder="1" applyAlignment="1">
      <alignment horizontal="left" vertical="center" wrapText="1"/>
    </xf>
    <xf numFmtId="0" fontId="41" fillId="34" borderId="29" xfId="0" applyFont="1" applyFill="1" applyBorder="1" applyAlignment="1">
      <alignment horizontal="left" vertical="center" wrapText="1"/>
    </xf>
    <xf numFmtId="0" fontId="41" fillId="34" borderId="30" xfId="0" applyFont="1" applyFill="1" applyBorder="1" applyAlignment="1">
      <alignment horizontal="left" vertical="center" wrapText="1"/>
    </xf>
    <xf numFmtId="0" fontId="42" fillId="34" borderId="30" xfId="0" applyFont="1" applyFill="1" applyBorder="1" applyAlignment="1">
      <alignment horizontal="left" vertical="center"/>
    </xf>
    <xf numFmtId="4" fontId="16" fillId="40" borderId="10" xfId="0" applyNumberFormat="1" applyFont="1" applyFill="1" applyBorder="1"/>
    <xf numFmtId="4" fontId="16" fillId="40" borderId="27" xfId="0" applyNumberFormat="1" applyFont="1" applyFill="1" applyBorder="1"/>
    <xf numFmtId="0" fontId="35" fillId="0" borderId="39" xfId="0" applyFont="1" applyBorder="1" applyAlignment="1">
      <alignment horizontal="center" vertical="center" wrapText="1" indent="1"/>
    </xf>
    <xf numFmtId="0" fontId="35" fillId="0" borderId="20" xfId="0" applyFont="1" applyBorder="1" applyAlignment="1">
      <alignment horizontal="center" vertical="center" wrapText="1" indent="1"/>
    </xf>
    <xf numFmtId="2" fontId="0" fillId="0" borderId="0" xfId="0" applyNumberFormat="1"/>
    <xf numFmtId="4" fontId="44" fillId="33" borderId="15" xfId="0" applyNumberFormat="1" applyFont="1" applyFill="1" applyBorder="1" applyAlignment="1">
      <alignment wrapText="1"/>
    </xf>
    <xf numFmtId="4" fontId="44" fillId="34" borderId="15" xfId="0" applyNumberFormat="1" applyFont="1" applyFill="1" applyBorder="1" applyAlignment="1">
      <alignment wrapText="1"/>
    </xf>
    <xf numFmtId="4" fontId="44" fillId="34" borderId="42" xfId="0" applyNumberFormat="1" applyFont="1" applyFill="1" applyBorder="1" applyAlignment="1">
      <alignment wrapText="1"/>
    </xf>
    <xf numFmtId="4" fontId="45" fillId="34" borderId="15" xfId="0" applyNumberFormat="1" applyFont="1" applyFill="1" applyBorder="1" applyAlignment="1">
      <alignment wrapText="1"/>
    </xf>
    <xf numFmtId="4" fontId="45" fillId="34" borderId="42" xfId="0" applyNumberFormat="1" applyFont="1" applyFill="1" applyBorder="1" applyAlignment="1">
      <alignment wrapText="1"/>
    </xf>
    <xf numFmtId="4" fontId="44" fillId="44" borderId="15" xfId="0" applyNumberFormat="1" applyFont="1" applyFill="1" applyBorder="1" applyAlignment="1">
      <alignment wrapText="1"/>
    </xf>
    <xf numFmtId="4" fontId="44" fillId="44" borderId="42" xfId="0" applyNumberFormat="1" applyFont="1" applyFill="1" applyBorder="1" applyAlignment="1">
      <alignment wrapText="1"/>
    </xf>
    <xf numFmtId="0" fontId="44" fillId="44" borderId="21" xfId="0" applyFont="1" applyFill="1" applyBorder="1" applyAlignment="1">
      <alignment horizontal="left" wrapText="1" indent="1"/>
    </xf>
    <xf numFmtId="0" fontId="44" fillId="33" borderId="21" xfId="0" applyFont="1" applyFill="1" applyBorder="1" applyAlignment="1">
      <alignment horizontal="left" wrapText="1" indent="1"/>
    </xf>
    <xf numFmtId="0" fontId="44" fillId="34" borderId="21" xfId="0" applyFont="1" applyFill="1" applyBorder="1" applyAlignment="1">
      <alignment horizontal="left" wrapText="1" indent="1"/>
    </xf>
    <xf numFmtId="0" fontId="45" fillId="34" borderId="21" xfId="0" applyFont="1" applyFill="1" applyBorder="1" applyAlignment="1">
      <alignment horizontal="left" wrapText="1" indent="1"/>
    </xf>
    <xf numFmtId="4" fontId="16" fillId="40" borderId="12" xfId="0" applyNumberFormat="1" applyFont="1" applyFill="1" applyBorder="1"/>
    <xf numFmtId="4" fontId="0" fillId="0" borderId="12" xfId="0" applyNumberFormat="1" applyBorder="1"/>
    <xf numFmtId="0" fontId="39" fillId="34" borderId="43" xfId="0" applyFont="1" applyFill="1" applyBorder="1" applyAlignment="1">
      <alignment horizontal="center" vertical="center" wrapText="1"/>
    </xf>
    <xf numFmtId="0" fontId="39" fillId="34" borderId="25" xfId="0" applyFont="1" applyFill="1" applyBorder="1" applyAlignment="1">
      <alignment horizontal="center" vertical="center" wrapText="1"/>
    </xf>
    <xf numFmtId="0" fontId="39" fillId="34" borderId="19" xfId="0" applyFont="1" applyFill="1" applyBorder="1" applyAlignment="1">
      <alignment horizontal="center" vertical="center" wrapText="1"/>
    </xf>
    <xf numFmtId="0" fontId="39" fillId="34" borderId="32" xfId="0" applyFont="1" applyFill="1" applyBorder="1" applyAlignment="1">
      <alignment horizontal="center" vertical="center" wrapText="1"/>
    </xf>
    <xf numFmtId="0" fontId="39" fillId="34" borderId="44" xfId="0" applyFont="1" applyFill="1" applyBorder="1" applyAlignment="1">
      <alignment horizontal="center" vertical="center" wrapText="1"/>
    </xf>
    <xf numFmtId="0" fontId="39" fillId="34" borderId="45" xfId="0" applyFont="1" applyFill="1" applyBorder="1" applyAlignment="1">
      <alignment horizontal="center" vertical="center" wrapText="1"/>
    </xf>
    <xf numFmtId="0" fontId="39" fillId="34" borderId="46" xfId="0" applyFont="1" applyFill="1" applyBorder="1" applyAlignment="1">
      <alignment horizontal="center" vertical="center" wrapText="1"/>
    </xf>
    <xf numFmtId="0" fontId="39" fillId="34" borderId="47" xfId="0" applyFont="1" applyFill="1" applyBorder="1" applyAlignment="1">
      <alignment horizontal="center" vertical="center" wrapText="1"/>
    </xf>
    <xf numFmtId="4" fontId="25" fillId="37" borderId="48" xfId="0" applyNumberFormat="1" applyFont="1" applyFill="1" applyBorder="1" applyAlignment="1">
      <alignment wrapText="1"/>
    </xf>
    <xf numFmtId="4" fontId="26" fillId="33" borderId="12" xfId="0" applyNumberFormat="1" applyFont="1" applyFill="1" applyBorder="1" applyAlignment="1">
      <alignment wrapText="1"/>
    </xf>
    <xf numFmtId="4" fontId="25" fillId="37" borderId="12" xfId="0" applyNumberFormat="1" applyFont="1" applyFill="1" applyBorder="1" applyAlignment="1">
      <alignment horizontal="right" wrapText="1" indent="1"/>
    </xf>
    <xf numFmtId="4" fontId="26" fillId="33" borderId="12" xfId="0" applyNumberFormat="1" applyFont="1" applyFill="1" applyBorder="1" applyAlignment="1">
      <alignment horizontal="right" wrapText="1" indent="1"/>
    </xf>
    <xf numFmtId="4" fontId="25" fillId="39" borderId="12" xfId="0" applyNumberFormat="1" applyFont="1" applyFill="1" applyBorder="1" applyAlignment="1">
      <alignment horizontal="right" wrapText="1" indent="1"/>
    </xf>
    <xf numFmtId="4" fontId="26" fillId="34" borderId="12" xfId="0" applyNumberFormat="1" applyFont="1" applyFill="1" applyBorder="1" applyAlignment="1">
      <alignment horizontal="right" wrapText="1" indent="1"/>
    </xf>
    <xf numFmtId="4" fontId="25" fillId="38" borderId="33" xfId="0" applyNumberFormat="1" applyFont="1" applyFill="1" applyBorder="1" applyAlignment="1">
      <alignment horizontal="right" wrapText="1" indent="1"/>
    </xf>
    <xf numFmtId="4" fontId="25" fillId="37" borderId="41" xfId="0" applyNumberFormat="1" applyFont="1" applyFill="1" applyBorder="1" applyAlignment="1">
      <alignment horizontal="right" wrapText="1" indent="1"/>
    </xf>
    <xf numFmtId="0" fontId="24" fillId="40" borderId="50" xfId="0" applyFont="1" applyFill="1" applyBorder="1" applyAlignment="1">
      <alignment horizontal="center" vertical="center" wrapText="1"/>
    </xf>
    <xf numFmtId="0" fontId="24" fillId="40" borderId="51" xfId="0" applyFont="1" applyFill="1" applyBorder="1" applyAlignment="1">
      <alignment horizontal="center" vertical="center" wrapText="1"/>
    </xf>
    <xf numFmtId="0" fontId="25" fillId="37" borderId="43" xfId="0" applyFont="1" applyFill="1" applyBorder="1" applyAlignment="1">
      <alignment horizontal="center"/>
    </xf>
    <xf numFmtId="0" fontId="30" fillId="40" borderId="20" xfId="0" applyFont="1" applyFill="1" applyBorder="1" applyAlignment="1">
      <alignment horizontal="center" vertical="center" wrapText="1" indent="1"/>
    </xf>
    <xf numFmtId="49" fontId="33" fillId="0" borderId="10" xfId="0" applyNumberFormat="1" applyFont="1" applyBorder="1" applyAlignment="1">
      <alignment horizontal="center"/>
    </xf>
    <xf numFmtId="0" fontId="33" fillId="33" borderId="15" xfId="0" applyFont="1" applyFill="1" applyBorder="1" applyAlignment="1">
      <alignment horizontal="left" wrapText="1" indent="1"/>
    </xf>
    <xf numFmtId="4" fontId="33" fillId="33" borderId="15" xfId="0" applyNumberFormat="1" applyFont="1" applyFill="1" applyBorder="1" applyAlignment="1">
      <alignment horizontal="right" wrapText="1" indent="1"/>
    </xf>
    <xf numFmtId="49" fontId="33" fillId="0" borderId="16" xfId="0" applyNumberFormat="1" applyFont="1" applyBorder="1" applyAlignment="1">
      <alignment horizontal="center" vertical="top"/>
    </xf>
    <xf numFmtId="0" fontId="33" fillId="33" borderId="11" xfId="0" applyFont="1" applyFill="1" applyBorder="1" applyAlignment="1">
      <alignment horizontal="left" wrapText="1" indent="1"/>
    </xf>
    <xf numFmtId="4" fontId="33" fillId="33" borderId="10" xfId="0" applyNumberFormat="1" applyFont="1" applyFill="1" applyBorder="1" applyAlignment="1">
      <alignment horizontal="right" wrapText="1" indent="1"/>
    </xf>
    <xf numFmtId="0" fontId="33" fillId="0" borderId="10" xfId="0" applyFont="1" applyBorder="1" applyAlignment="1">
      <alignment horizontal="center"/>
    </xf>
    <xf numFmtId="4" fontId="46" fillId="33" borderId="0" xfId="0" applyNumberFormat="1" applyFont="1" applyFill="1" applyAlignment="1">
      <alignment horizontal="right" wrapText="1" indent="1"/>
    </xf>
    <xf numFmtId="4" fontId="25" fillId="37" borderId="19" xfId="0" applyNumberFormat="1" applyFont="1" applyFill="1" applyBorder="1" applyAlignment="1">
      <alignment horizontal="right" wrapText="1" indent="1"/>
    </xf>
    <xf numFmtId="0" fontId="25" fillId="37" borderId="18" xfId="0" applyFont="1" applyFill="1" applyBorder="1" applyAlignment="1">
      <alignment horizontal="left" wrapText="1" indent="1"/>
    </xf>
    <xf numFmtId="0" fontId="25" fillId="40" borderId="20" xfId="0" applyFont="1" applyFill="1" applyBorder="1" applyAlignment="1">
      <alignment horizontal="center" vertical="center" wrapText="1" indent="1"/>
    </xf>
    <xf numFmtId="4" fontId="24" fillId="35" borderId="10" xfId="0" applyNumberFormat="1" applyFont="1" applyFill="1" applyBorder="1" applyAlignment="1">
      <alignment horizontal="right"/>
    </xf>
    <xf numFmtId="0" fontId="33" fillId="34" borderId="10" xfId="0" applyFont="1" applyFill="1" applyBorder="1" applyAlignment="1">
      <alignment horizontal="center" vertical="top" wrapText="1"/>
    </xf>
    <xf numFmtId="0" fontId="33" fillId="34" borderId="15" xfId="0" applyFont="1" applyFill="1" applyBorder="1" applyAlignment="1">
      <alignment horizontal="left" wrapText="1" indent="1"/>
    </xf>
    <xf numFmtId="49" fontId="33" fillId="0" borderId="10" xfId="0" applyNumberFormat="1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33" borderId="10" xfId="0" applyFont="1" applyFill="1" applyBorder="1" applyAlignment="1">
      <alignment horizontal="left" wrapText="1" indent="1"/>
    </xf>
    <xf numFmtId="0" fontId="33" fillId="0" borderId="16" xfId="0" applyFont="1" applyBorder="1" applyAlignment="1">
      <alignment horizontal="center" vertical="top"/>
    </xf>
    <xf numFmtId="0" fontId="33" fillId="33" borderId="16" xfId="0" applyFont="1" applyFill="1" applyBorder="1" applyAlignment="1">
      <alignment horizontal="left" wrapText="1" indent="1"/>
    </xf>
    <xf numFmtId="0" fontId="47" fillId="37" borderId="16" xfId="0" applyFont="1" applyFill="1" applyBorder="1" applyAlignment="1">
      <alignment horizontal="left" wrapText="1" indent="1"/>
    </xf>
    <xf numFmtId="0" fontId="47" fillId="37" borderId="11" xfId="0" applyFont="1" applyFill="1" applyBorder="1" applyAlignment="1">
      <alignment horizontal="left" wrapText="1" indent="1"/>
    </xf>
    <xf numFmtId="4" fontId="47" fillId="37" borderId="11" xfId="0" applyNumberFormat="1" applyFont="1" applyFill="1" applyBorder="1" applyAlignment="1">
      <alignment horizontal="right" wrapText="1" indent="1"/>
    </xf>
    <xf numFmtId="4" fontId="47" fillId="37" borderId="15" xfId="0" applyNumberFormat="1" applyFont="1" applyFill="1" applyBorder="1" applyAlignment="1">
      <alignment horizontal="right" wrapText="1" indent="1"/>
    </xf>
    <xf numFmtId="0" fontId="47" fillId="37" borderId="15" xfId="0" applyFont="1" applyFill="1" applyBorder="1" applyAlignment="1">
      <alignment horizontal="left" wrapText="1" indent="1"/>
    </xf>
    <xf numFmtId="0" fontId="28" fillId="0" borderId="0" xfId="0" applyFont="1" applyAlignment="1">
      <alignment horizontal="center"/>
    </xf>
    <xf numFmtId="4" fontId="48" fillId="40" borderId="10" xfId="0" applyNumberFormat="1" applyFont="1" applyFill="1" applyBorder="1" applyAlignment="1">
      <alignment horizontal="left" indent="1"/>
    </xf>
    <xf numFmtId="0" fontId="41" fillId="34" borderId="21" xfId="0" applyFont="1" applyFill="1" applyBorder="1" applyAlignment="1">
      <alignment horizontal="left" wrapText="1" indent="1"/>
    </xf>
    <xf numFmtId="4" fontId="41" fillId="34" borderId="15" xfId="0" applyNumberFormat="1" applyFont="1" applyFill="1" applyBorder="1" applyAlignment="1">
      <alignment wrapText="1"/>
    </xf>
    <xf numFmtId="0" fontId="41" fillId="37" borderId="21" xfId="0" applyFont="1" applyFill="1" applyBorder="1" applyAlignment="1">
      <alignment horizontal="left" wrapText="1" indent="1"/>
    </xf>
    <xf numFmtId="4" fontId="41" fillId="37" borderId="15" xfId="0" applyNumberFormat="1" applyFont="1" applyFill="1" applyBorder="1" applyAlignment="1">
      <alignment wrapText="1"/>
    </xf>
    <xf numFmtId="0" fontId="25" fillId="34" borderId="51" xfId="0" applyFont="1" applyFill="1" applyBorder="1" applyAlignment="1">
      <alignment horizontal="center" vertical="center" wrapText="1"/>
    </xf>
    <xf numFmtId="0" fontId="25" fillId="34" borderId="50" xfId="0" applyFont="1" applyFill="1" applyBorder="1" applyAlignment="1">
      <alignment horizontal="center" vertical="center" wrapText="1"/>
    </xf>
    <xf numFmtId="0" fontId="36" fillId="40" borderId="40" xfId="0" applyFont="1" applyFill="1" applyBorder="1" applyAlignment="1">
      <alignment horizontal="left" wrapText="1" indent="1"/>
    </xf>
    <xf numFmtId="0" fontId="36" fillId="40" borderId="18" xfId="0" applyFont="1" applyFill="1" applyBorder="1" applyAlignment="1">
      <alignment horizontal="left" wrapText="1" indent="1"/>
    </xf>
    <xf numFmtId="0" fontId="40" fillId="40" borderId="21" xfId="0" applyFont="1" applyFill="1" applyBorder="1" applyAlignment="1">
      <alignment horizontal="left" wrapText="1" indent="1"/>
    </xf>
    <xf numFmtId="4" fontId="40" fillId="40" borderId="15" xfId="0" applyNumberFormat="1" applyFont="1" applyFill="1" applyBorder="1" applyAlignment="1">
      <alignment wrapText="1"/>
    </xf>
    <xf numFmtId="0" fontId="40" fillId="42" borderId="21" xfId="0" applyFont="1" applyFill="1" applyBorder="1" applyAlignment="1">
      <alignment horizontal="left" wrapText="1" indent="1"/>
    </xf>
    <xf numFmtId="4" fontId="40" fillId="42" borderId="15" xfId="0" applyNumberFormat="1" applyFont="1" applyFill="1" applyBorder="1" applyAlignment="1">
      <alignment wrapText="1"/>
    </xf>
    <xf numFmtId="0" fontId="40" fillId="42" borderId="36" xfId="0" applyFont="1" applyFill="1" applyBorder="1" applyAlignment="1">
      <alignment horizontal="left" wrapText="1" indent="1"/>
    </xf>
    <xf numFmtId="4" fontId="40" fillId="42" borderId="11" xfId="0" applyNumberFormat="1" applyFont="1" applyFill="1" applyBorder="1" applyAlignment="1">
      <alignment horizontal="right" wrapText="1" indent="1"/>
    </xf>
    <xf numFmtId="4" fontId="44" fillId="34" borderId="15" xfId="0" applyNumberFormat="1" applyFont="1" applyFill="1" applyBorder="1" applyAlignment="1">
      <alignment horizontal="right" wrapText="1" indent="1"/>
    </xf>
    <xf numFmtId="4" fontId="40" fillId="39" borderId="15" xfId="0" applyNumberFormat="1" applyFont="1" applyFill="1" applyBorder="1" applyAlignment="1">
      <alignment wrapText="1"/>
    </xf>
    <xf numFmtId="0" fontId="49" fillId="40" borderId="26" xfId="0" applyFont="1" applyFill="1" applyBorder="1" applyAlignment="1">
      <alignment horizontal="left" indent="1"/>
    </xf>
    <xf numFmtId="4" fontId="49" fillId="40" borderId="14" xfId="0" applyNumberFormat="1" applyFont="1" applyFill="1" applyBorder="1" applyAlignment="1">
      <alignment horizontal="left" indent="1"/>
    </xf>
    <xf numFmtId="0" fontId="40" fillId="42" borderId="26" xfId="0" applyFont="1" applyFill="1" applyBorder="1" applyAlignment="1">
      <alignment horizontal="left" indent="1"/>
    </xf>
    <xf numFmtId="4" fontId="40" fillId="42" borderId="14" xfId="0" applyNumberFormat="1" applyFont="1" applyFill="1" applyBorder="1"/>
    <xf numFmtId="4" fontId="40" fillId="39" borderId="21" xfId="0" applyNumberFormat="1" applyFont="1" applyFill="1" applyBorder="1" applyAlignment="1">
      <alignment horizontal="left" wrapText="1" indent="1"/>
    </xf>
    <xf numFmtId="0" fontId="19" fillId="0" borderId="17" xfId="0" applyFont="1" applyBorder="1" applyAlignment="1">
      <alignment horizontal="left" wrapText="1"/>
    </xf>
    <xf numFmtId="0" fontId="23" fillId="0" borderId="17" xfId="0" applyFont="1" applyBorder="1" applyAlignment="1">
      <alignment wrapText="1"/>
    </xf>
    <xf numFmtId="0" fontId="24" fillId="34" borderId="10" xfId="0" applyFont="1" applyFill="1" applyBorder="1" applyAlignment="1">
      <alignment horizontal="center" vertical="center" wrapText="1"/>
    </xf>
    <xf numFmtId="0" fontId="24" fillId="34" borderId="12" xfId="0" applyFont="1" applyFill="1" applyBorder="1" applyAlignment="1">
      <alignment horizontal="center" vertical="center" wrapText="1"/>
    </xf>
    <xf numFmtId="0" fontId="35" fillId="0" borderId="54" xfId="0" applyFont="1" applyBorder="1" applyAlignment="1">
      <alignment horizontal="center" vertical="center" wrapText="1" indent="1"/>
    </xf>
    <xf numFmtId="0" fontId="35" fillId="0" borderId="52" xfId="0" applyFont="1" applyBorder="1" applyAlignment="1">
      <alignment horizontal="center" vertical="center" wrapText="1" indent="1"/>
    </xf>
    <xf numFmtId="0" fontId="35" fillId="0" borderId="55" xfId="0" applyFont="1" applyBorder="1" applyAlignment="1">
      <alignment horizontal="center" vertical="center" wrapText="1" indent="1"/>
    </xf>
    <xf numFmtId="0" fontId="35" fillId="0" borderId="56" xfId="0" applyFont="1" applyBorder="1" applyAlignment="1">
      <alignment horizontal="center" vertical="center" wrapText="1" indent="1"/>
    </xf>
    <xf numFmtId="0" fontId="38" fillId="0" borderId="0" xfId="0" applyFont="1" applyAlignment="1">
      <alignment horizontal="left" indent="1"/>
    </xf>
    <xf numFmtId="0" fontId="40" fillId="43" borderId="23" xfId="0" applyFont="1" applyFill="1" applyBorder="1" applyAlignment="1">
      <alignment horizontal="left" wrapText="1" indent="1"/>
    </xf>
    <xf numFmtId="4" fontId="40" fillId="43" borderId="24" xfId="0" applyNumberFormat="1" applyFont="1" applyFill="1" applyBorder="1" applyAlignment="1">
      <alignment wrapText="1"/>
    </xf>
    <xf numFmtId="0" fontId="35" fillId="0" borderId="57" xfId="0" applyFont="1" applyBorder="1" applyAlignment="1">
      <alignment horizontal="center" vertical="center" wrapText="1" indent="1"/>
    </xf>
    <xf numFmtId="0" fontId="45" fillId="45" borderId="21" xfId="0" applyFont="1" applyFill="1" applyBorder="1" applyAlignment="1">
      <alignment horizontal="left" wrapText="1" indent="1"/>
    </xf>
    <xf numFmtId="4" fontId="44" fillId="44" borderId="15" xfId="0" applyNumberFormat="1" applyFont="1" applyFill="1" applyBorder="1" applyAlignment="1">
      <alignment horizontal="right" wrapText="1" indent="1"/>
    </xf>
    <xf numFmtId="4" fontId="44" fillId="33" borderId="15" xfId="0" applyNumberFormat="1" applyFont="1" applyFill="1" applyBorder="1" applyAlignment="1">
      <alignment horizontal="right" wrapText="1" indent="1"/>
    </xf>
    <xf numFmtId="4" fontId="45" fillId="34" borderId="15" xfId="0" applyNumberFormat="1" applyFont="1" applyFill="1" applyBorder="1" applyAlignment="1">
      <alignment horizontal="right" wrapText="1" indent="1"/>
    </xf>
    <xf numFmtId="0" fontId="45" fillId="41" borderId="21" xfId="0" applyFont="1" applyFill="1" applyBorder="1" applyAlignment="1">
      <alignment horizontal="left" wrapText="1" indent="1"/>
    </xf>
    <xf numFmtId="4" fontId="45" fillId="41" borderId="15" xfId="0" applyNumberFormat="1" applyFont="1" applyFill="1" applyBorder="1" applyAlignment="1">
      <alignment horizontal="right" wrapText="1" indent="1"/>
    </xf>
    <xf numFmtId="4" fontId="45" fillId="41" borderId="15" xfId="0" applyNumberFormat="1" applyFont="1" applyFill="1" applyBorder="1" applyAlignment="1">
      <alignment wrapText="1"/>
    </xf>
    <xf numFmtId="4" fontId="45" fillId="41" borderId="42" xfId="0" applyNumberFormat="1" applyFont="1" applyFill="1" applyBorder="1" applyAlignment="1">
      <alignment wrapText="1"/>
    </xf>
    <xf numFmtId="0" fontId="45" fillId="35" borderId="21" xfId="0" applyFont="1" applyFill="1" applyBorder="1" applyAlignment="1">
      <alignment horizontal="left" wrapText="1" indent="1"/>
    </xf>
    <xf numFmtId="4" fontId="45" fillId="35" borderId="15" xfId="0" applyNumberFormat="1" applyFont="1" applyFill="1" applyBorder="1" applyAlignment="1">
      <alignment horizontal="right" wrapText="1" indent="1"/>
    </xf>
    <xf numFmtId="4" fontId="45" fillId="35" borderId="15" xfId="0" applyNumberFormat="1" applyFont="1" applyFill="1" applyBorder="1" applyAlignment="1">
      <alignment wrapText="1"/>
    </xf>
    <xf numFmtId="4" fontId="45" fillId="45" borderId="15" xfId="0" applyNumberFormat="1" applyFont="1" applyFill="1" applyBorder="1" applyAlignment="1">
      <alignment horizontal="right" wrapText="1" indent="1"/>
    </xf>
    <xf numFmtId="4" fontId="45" fillId="45" borderId="15" xfId="0" applyNumberFormat="1" applyFont="1" applyFill="1" applyBorder="1" applyAlignment="1">
      <alignment wrapText="1"/>
    </xf>
    <xf numFmtId="4" fontId="45" fillId="35" borderId="42" xfId="0" applyNumberFormat="1" applyFont="1" applyFill="1" applyBorder="1" applyAlignment="1">
      <alignment wrapText="1"/>
    </xf>
    <xf numFmtId="4" fontId="45" fillId="45" borderId="42" xfId="0" applyNumberFormat="1" applyFont="1" applyFill="1" applyBorder="1" applyAlignment="1">
      <alignment wrapText="1"/>
    </xf>
    <xf numFmtId="4" fontId="44" fillId="44" borderId="58" xfId="0" applyNumberFormat="1" applyFont="1" applyFill="1" applyBorder="1" applyAlignment="1">
      <alignment wrapText="1"/>
    </xf>
    <xf numFmtId="4" fontId="45" fillId="41" borderId="59" xfId="0" applyNumberFormat="1" applyFont="1" applyFill="1" applyBorder="1" applyAlignment="1">
      <alignment wrapText="1"/>
    </xf>
    <xf numFmtId="4" fontId="45" fillId="35" borderId="59" xfId="0" applyNumberFormat="1" applyFont="1" applyFill="1" applyBorder="1" applyAlignment="1">
      <alignment wrapText="1"/>
    </xf>
    <xf numFmtId="4" fontId="44" fillId="33" borderId="59" xfId="0" applyNumberFormat="1" applyFont="1" applyFill="1" applyBorder="1" applyAlignment="1">
      <alignment wrapText="1"/>
    </xf>
    <xf numFmtId="4" fontId="45" fillId="45" borderId="59" xfId="0" applyNumberFormat="1" applyFont="1" applyFill="1" applyBorder="1" applyAlignment="1">
      <alignment wrapText="1"/>
    </xf>
    <xf numFmtId="4" fontId="44" fillId="34" borderId="59" xfId="0" applyNumberFormat="1" applyFont="1" applyFill="1" applyBorder="1" applyAlignment="1">
      <alignment wrapText="1"/>
    </xf>
    <xf numFmtId="4" fontId="45" fillId="34" borderId="59" xfId="0" applyNumberFormat="1" applyFont="1" applyFill="1" applyBorder="1" applyAlignment="1">
      <alignment wrapText="1"/>
    </xf>
    <xf numFmtId="4" fontId="0" fillId="0" borderId="0" xfId="0" applyNumberFormat="1" applyBorder="1"/>
    <xf numFmtId="4" fontId="45" fillId="34" borderId="59" xfId="0" applyNumberFormat="1" applyFont="1" applyFill="1" applyBorder="1" applyAlignment="1">
      <alignment horizontal="right" wrapText="1" indent="1"/>
    </xf>
    <xf numFmtId="0" fontId="28" fillId="0" borderId="0" xfId="0" applyFont="1" applyAlignment="1">
      <alignment horizontal="center"/>
    </xf>
    <xf numFmtId="0" fontId="50" fillId="33" borderId="21" xfId="0" applyFont="1" applyFill="1" applyBorder="1" applyAlignment="1">
      <alignment horizontal="left" wrapText="1" indent="1"/>
    </xf>
    <xf numFmtId="4" fontId="50" fillId="33" borderId="15" xfId="0" applyNumberFormat="1" applyFont="1" applyFill="1" applyBorder="1" applyAlignment="1">
      <alignment horizontal="right" wrapText="1" indent="1"/>
    </xf>
    <xf numFmtId="4" fontId="50" fillId="33" borderId="15" xfId="0" applyNumberFormat="1" applyFont="1" applyFill="1" applyBorder="1" applyAlignment="1">
      <alignment wrapText="1"/>
    </xf>
    <xf numFmtId="4" fontId="50" fillId="33" borderId="59" xfId="0" applyNumberFormat="1" applyFont="1" applyFill="1" applyBorder="1" applyAlignment="1">
      <alignment wrapText="1"/>
    </xf>
    <xf numFmtId="4" fontId="50" fillId="33" borderId="42" xfId="0" applyNumberFormat="1" applyFont="1" applyFill="1" applyBorder="1" applyAlignment="1">
      <alignment wrapText="1"/>
    </xf>
    <xf numFmtId="0" fontId="50" fillId="34" borderId="21" xfId="0" applyFont="1" applyFill="1" applyBorder="1" applyAlignment="1">
      <alignment horizontal="left" wrapText="1" indent="1"/>
    </xf>
    <xf numFmtId="4" fontId="50" fillId="34" borderId="15" xfId="0" applyNumberFormat="1" applyFont="1" applyFill="1" applyBorder="1" applyAlignment="1">
      <alignment horizontal="right" wrapText="1" indent="1"/>
    </xf>
    <xf numFmtId="4" fontId="50" fillId="34" borderId="15" xfId="0" applyNumberFormat="1" applyFont="1" applyFill="1" applyBorder="1" applyAlignment="1">
      <alignment wrapText="1"/>
    </xf>
    <xf numFmtId="4" fontId="50" fillId="34" borderId="59" xfId="0" applyNumberFormat="1" applyFont="1" applyFill="1" applyBorder="1" applyAlignment="1">
      <alignment wrapText="1"/>
    </xf>
    <xf numFmtId="4" fontId="50" fillId="34" borderId="42" xfId="0" applyNumberFormat="1" applyFont="1" applyFill="1" applyBorder="1" applyAlignment="1">
      <alignment wrapText="1"/>
    </xf>
    <xf numFmtId="0" fontId="0" fillId="0" borderId="0" xfId="0" applyBorder="1"/>
    <xf numFmtId="4" fontId="51" fillId="0" borderId="30" xfId="0" applyNumberFormat="1" applyFont="1" applyBorder="1"/>
    <xf numFmtId="4" fontId="51" fillId="0" borderId="33" xfId="0" applyNumberFormat="1" applyFont="1" applyBorder="1"/>
    <xf numFmtId="4" fontId="51" fillId="0" borderId="31" xfId="0" applyNumberFormat="1" applyFont="1" applyBorder="1"/>
    <xf numFmtId="4" fontId="51" fillId="0" borderId="10" xfId="0" applyNumberFormat="1" applyFont="1" applyBorder="1"/>
    <xf numFmtId="4" fontId="51" fillId="0" borderId="12" xfId="0" applyNumberFormat="1" applyFont="1" applyBorder="1"/>
    <xf numFmtId="4" fontId="51" fillId="0" borderId="27" xfId="0" applyNumberFormat="1" applyFont="1" applyBorder="1"/>
    <xf numFmtId="4" fontId="33" fillId="33" borderId="0" xfId="0" applyNumberFormat="1" applyFont="1" applyFill="1" applyBorder="1" applyAlignment="1">
      <alignment horizontal="right" wrapText="1" indent="1"/>
    </xf>
    <xf numFmtId="4" fontId="36" fillId="40" borderId="18" xfId="0" applyNumberFormat="1" applyFont="1" applyFill="1" applyBorder="1" applyAlignment="1">
      <alignment horizontal="right" wrapText="1" indent="1"/>
    </xf>
    <xf numFmtId="4" fontId="41" fillId="34" borderId="15" xfId="0" applyNumberFormat="1" applyFont="1" applyFill="1" applyBorder="1" applyAlignment="1">
      <alignment horizontal="right" wrapText="1" indent="1"/>
    </xf>
    <xf numFmtId="4" fontId="41" fillId="37" borderId="15" xfId="0" applyNumberFormat="1" applyFont="1" applyFill="1" applyBorder="1" applyAlignment="1">
      <alignment horizontal="right" wrapText="1" indent="1"/>
    </xf>
    <xf numFmtId="4" fontId="40" fillId="42" borderId="15" xfId="0" applyNumberFormat="1" applyFont="1" applyFill="1" applyBorder="1" applyAlignment="1">
      <alignment horizontal="right" wrapText="1" indent="1"/>
    </xf>
    <xf numFmtId="4" fontId="40" fillId="40" borderId="15" xfId="0" applyNumberFormat="1" applyFont="1" applyFill="1" applyBorder="1" applyAlignment="1">
      <alignment horizontal="right" wrapText="1" indent="1"/>
    </xf>
    <xf numFmtId="4" fontId="40" fillId="42" borderId="49" xfId="0" applyNumberFormat="1" applyFont="1" applyFill="1" applyBorder="1" applyAlignment="1">
      <alignment horizontal="right" wrapText="1" indent="1"/>
    </xf>
    <xf numFmtId="4" fontId="49" fillId="40" borderId="14" xfId="0" applyNumberFormat="1" applyFont="1" applyFill="1" applyBorder="1" applyAlignment="1">
      <alignment horizontal="right" indent="1"/>
    </xf>
    <xf numFmtId="4" fontId="40" fillId="42" borderId="14" xfId="0" applyNumberFormat="1" applyFont="1" applyFill="1" applyBorder="1" applyAlignment="1">
      <alignment horizontal="right" indent="1"/>
    </xf>
    <xf numFmtId="4" fontId="40" fillId="39" borderId="15" xfId="0" applyNumberFormat="1" applyFont="1" applyFill="1" applyBorder="1" applyAlignment="1">
      <alignment horizontal="right" wrapText="1" indent="1"/>
    </xf>
    <xf numFmtId="4" fontId="40" fillId="43" borderId="24" xfId="0" applyNumberFormat="1" applyFont="1" applyFill="1" applyBorder="1" applyAlignment="1">
      <alignment horizontal="right" wrapText="1" indent="1"/>
    </xf>
    <xf numFmtId="0" fontId="45" fillId="37" borderId="21" xfId="0" applyFont="1" applyFill="1" applyBorder="1" applyAlignment="1">
      <alignment horizontal="left" wrapText="1" indent="1"/>
    </xf>
    <xf numFmtId="4" fontId="45" fillId="37" borderId="15" xfId="0" applyNumberFormat="1" applyFont="1" applyFill="1" applyBorder="1" applyAlignment="1">
      <alignment horizontal="right" wrapText="1" indent="1"/>
    </xf>
    <xf numFmtId="4" fontId="45" fillId="37" borderId="15" xfId="0" applyNumberFormat="1" applyFont="1" applyFill="1" applyBorder="1" applyAlignment="1">
      <alignment wrapText="1"/>
    </xf>
    <xf numFmtId="0" fontId="41" fillId="34" borderId="35" xfId="0" applyFont="1" applyFill="1" applyBorder="1" applyAlignment="1">
      <alignment horizontal="left" wrapText="1" indent="1"/>
    </xf>
    <xf numFmtId="4" fontId="41" fillId="34" borderId="11" xfId="0" applyNumberFormat="1" applyFont="1" applyFill="1" applyBorder="1" applyAlignment="1">
      <alignment horizontal="right" wrapText="1" indent="1"/>
    </xf>
    <xf numFmtId="4" fontId="41" fillId="34" borderId="11" xfId="0" applyNumberFormat="1" applyFont="1" applyFill="1" applyBorder="1" applyAlignment="1">
      <alignment wrapText="1"/>
    </xf>
    <xf numFmtId="0" fontId="36" fillId="37" borderId="21" xfId="0" applyFont="1" applyFill="1" applyBorder="1" applyAlignment="1">
      <alignment horizontal="left" wrapText="1" indent="1"/>
    </xf>
    <xf numFmtId="4" fontId="36" fillId="37" borderId="15" xfId="0" applyNumberFormat="1" applyFont="1" applyFill="1" applyBorder="1" applyAlignment="1">
      <alignment horizontal="right" wrapText="1" indent="1"/>
    </xf>
    <xf numFmtId="4" fontId="36" fillId="37" borderId="15" xfId="0" applyNumberFormat="1" applyFont="1" applyFill="1" applyBorder="1" applyAlignment="1">
      <alignment wrapText="1"/>
    </xf>
    <xf numFmtId="0" fontId="36" fillId="41" borderId="21" xfId="0" applyFont="1" applyFill="1" applyBorder="1" applyAlignment="1">
      <alignment horizontal="left" wrapText="1" indent="1"/>
    </xf>
    <xf numFmtId="4" fontId="36" fillId="41" borderId="42" xfId="0" applyNumberFormat="1" applyFont="1" applyFill="1" applyBorder="1" applyAlignment="1">
      <alignment wrapText="1"/>
    </xf>
    <xf numFmtId="4" fontId="36" fillId="41" borderId="10" xfId="0" applyNumberFormat="1" applyFont="1" applyFill="1" applyBorder="1" applyAlignment="1">
      <alignment wrapText="1"/>
    </xf>
    <xf numFmtId="0" fontId="36" fillId="33" borderId="21" xfId="0" applyFont="1" applyFill="1" applyBorder="1" applyAlignment="1">
      <alignment horizontal="left" wrapText="1" indent="1"/>
    </xf>
    <xf numFmtId="4" fontId="36" fillId="33" borderId="42" xfId="0" applyNumberFormat="1" applyFont="1" applyFill="1" applyBorder="1" applyAlignment="1">
      <alignment wrapText="1"/>
    </xf>
    <xf numFmtId="4" fontId="36" fillId="33" borderId="10" xfId="0" applyNumberFormat="1" applyFont="1" applyFill="1" applyBorder="1" applyAlignment="1">
      <alignment wrapText="1"/>
    </xf>
    <xf numFmtId="0" fontId="52" fillId="33" borderId="21" xfId="0" applyFont="1" applyFill="1" applyBorder="1" applyAlignment="1">
      <alignment horizontal="left" wrapText="1" indent="1"/>
    </xf>
    <xf numFmtId="4" fontId="52" fillId="33" borderId="42" xfId="0" applyNumberFormat="1" applyFont="1" applyFill="1" applyBorder="1" applyAlignment="1">
      <alignment wrapText="1"/>
    </xf>
    <xf numFmtId="4" fontId="52" fillId="33" borderId="10" xfId="0" applyNumberFormat="1" applyFont="1" applyFill="1" applyBorder="1" applyAlignment="1">
      <alignment wrapText="1"/>
    </xf>
    <xf numFmtId="4" fontId="36" fillId="41" borderId="27" xfId="0" applyNumberFormat="1" applyFont="1" applyFill="1" applyBorder="1" applyAlignment="1">
      <alignment wrapText="1"/>
    </xf>
    <xf numFmtId="4" fontId="36" fillId="33" borderId="27" xfId="0" applyNumberFormat="1" applyFont="1" applyFill="1" applyBorder="1" applyAlignment="1">
      <alignment wrapText="1"/>
    </xf>
    <xf numFmtId="4" fontId="52" fillId="33" borderId="27" xfId="0" applyNumberFormat="1" applyFont="1" applyFill="1" applyBorder="1" applyAlignment="1">
      <alignment wrapText="1"/>
    </xf>
    <xf numFmtId="49" fontId="53" fillId="34" borderId="23" xfId="0" applyNumberFormat="1" applyFont="1" applyFill="1" applyBorder="1" applyAlignment="1">
      <alignment horizontal="left" wrapText="1" indent="1"/>
    </xf>
    <xf numFmtId="4" fontId="53" fillId="34" borderId="30" xfId="0" applyNumberFormat="1" applyFont="1" applyFill="1" applyBorder="1" applyAlignment="1">
      <alignment wrapText="1"/>
    </xf>
    <xf numFmtId="4" fontId="53" fillId="34" borderId="31" xfId="0" applyNumberFormat="1" applyFont="1" applyFill="1" applyBorder="1" applyAlignment="1">
      <alignment wrapText="1"/>
    </xf>
    <xf numFmtId="4" fontId="36" fillId="41" borderId="58" xfId="0" applyNumberFormat="1" applyFont="1" applyFill="1" applyBorder="1" applyAlignment="1">
      <alignment horizontal="right" wrapText="1" indent="1"/>
    </xf>
    <xf numFmtId="4" fontId="36" fillId="33" borderId="59" xfId="0" applyNumberFormat="1" applyFont="1" applyFill="1" applyBorder="1" applyAlignment="1">
      <alignment horizontal="right" wrapText="1" indent="1"/>
    </xf>
    <xf numFmtId="4" fontId="52" fillId="33" borderId="59" xfId="0" applyNumberFormat="1" applyFont="1" applyFill="1" applyBorder="1" applyAlignment="1">
      <alignment horizontal="right" wrapText="1" indent="1"/>
    </xf>
    <xf numFmtId="4" fontId="53" fillId="34" borderId="60" xfId="0" applyNumberFormat="1" applyFont="1" applyFill="1" applyBorder="1" applyAlignment="1">
      <alignment horizontal="right" wrapText="1" indent="1"/>
    </xf>
    <xf numFmtId="4" fontId="36" fillId="41" borderId="53" xfId="0" applyNumberFormat="1" applyFont="1" applyFill="1" applyBorder="1" applyAlignment="1">
      <alignment horizontal="right" wrapText="1" indent="1"/>
    </xf>
    <xf numFmtId="4" fontId="36" fillId="33" borderId="10" xfId="0" applyNumberFormat="1" applyFont="1" applyFill="1" applyBorder="1" applyAlignment="1">
      <alignment horizontal="right" wrapText="1" indent="1"/>
    </xf>
    <xf numFmtId="4" fontId="52" fillId="33" borderId="19" xfId="0" applyNumberFormat="1" applyFont="1" applyFill="1" applyBorder="1" applyAlignment="1">
      <alignment horizontal="right" wrapText="1" indent="1"/>
    </xf>
    <xf numFmtId="4" fontId="53" fillId="34" borderId="63" xfId="0" applyNumberFormat="1" applyFont="1" applyFill="1" applyBorder="1" applyAlignment="1">
      <alignment horizontal="right" wrapText="1" indent="1"/>
    </xf>
    <xf numFmtId="4" fontId="53" fillId="34" borderId="62" xfId="0" applyNumberFormat="1" applyFont="1" applyFill="1" applyBorder="1" applyAlignment="1">
      <alignment wrapText="1"/>
    </xf>
    <xf numFmtId="0" fontId="29" fillId="0" borderId="0" xfId="0" applyFont="1" applyBorder="1"/>
    <xf numFmtId="49" fontId="26" fillId="34" borderId="10" xfId="0" applyNumberFormat="1" applyFont="1" applyFill="1" applyBorder="1"/>
    <xf numFmtId="4" fontId="33" fillId="33" borderId="11" xfId="0" applyNumberFormat="1" applyFont="1" applyFill="1" applyBorder="1" applyAlignment="1">
      <alignment horizontal="right" wrapText="1" indent="1"/>
    </xf>
    <xf numFmtId="4" fontId="33" fillId="33" borderId="16" xfId="0" applyNumberFormat="1" applyFont="1" applyFill="1" applyBorder="1" applyAlignment="1">
      <alignment horizontal="right" wrapText="1" indent="1"/>
    </xf>
    <xf numFmtId="4" fontId="47" fillId="38" borderId="30" xfId="0" applyNumberFormat="1" applyFont="1" applyFill="1" applyBorder="1" applyAlignment="1">
      <alignment horizontal="right" wrapText="1"/>
    </xf>
    <xf numFmtId="4" fontId="26" fillId="0" borderId="15" xfId="0" applyNumberFormat="1" applyFont="1" applyBorder="1" applyAlignment="1">
      <alignment horizontal="right" wrapText="1" indent="1"/>
    </xf>
    <xf numFmtId="4" fontId="26" fillId="33" borderId="15" xfId="0" applyNumberFormat="1" applyFont="1" applyFill="1" applyBorder="1" applyAlignment="1">
      <alignment horizontal="right" wrapText="1" indent="1"/>
    </xf>
    <xf numFmtId="4" fontId="25" fillId="37" borderId="11" xfId="0" applyNumberFormat="1" applyFont="1" applyFill="1" applyBorder="1" applyAlignment="1">
      <alignment horizontal="right" wrapText="1" indent="1"/>
    </xf>
    <xf numFmtId="4" fontId="26" fillId="0" borderId="16" xfId="0" applyNumberFormat="1" applyFont="1" applyBorder="1" applyAlignment="1">
      <alignment horizontal="right" wrapText="1" indent="1"/>
    </xf>
    <xf numFmtId="4" fontId="26" fillId="34" borderId="15" xfId="0" applyNumberFormat="1" applyFont="1" applyFill="1" applyBorder="1" applyAlignment="1">
      <alignment horizontal="right" wrapText="1" indent="1"/>
    </xf>
    <xf numFmtId="4" fontId="25" fillId="37" borderId="15" xfId="0" applyNumberFormat="1" applyFont="1" applyFill="1" applyBorder="1" applyAlignment="1">
      <alignment horizontal="right" wrapText="1" indent="1"/>
    </xf>
    <xf numFmtId="4" fontId="26" fillId="33" borderId="42" xfId="0" applyNumberFormat="1" applyFont="1" applyFill="1" applyBorder="1" applyAlignment="1">
      <alignment horizontal="right" wrapText="1" indent="1"/>
    </xf>
    <xf numFmtId="4" fontId="25" fillId="37" borderId="42" xfId="0" applyNumberFormat="1" applyFont="1" applyFill="1" applyBorder="1" applyAlignment="1">
      <alignment horizontal="right" wrapText="1" indent="1"/>
    </xf>
    <xf numFmtId="4" fontId="26" fillId="33" borderId="49" xfId="0" applyNumberFormat="1" applyFont="1" applyFill="1" applyBorder="1" applyAlignment="1">
      <alignment horizontal="right" wrapText="1" indent="1"/>
    </xf>
    <xf numFmtId="4" fontId="26" fillId="34" borderId="42" xfId="0" applyNumberFormat="1" applyFont="1" applyFill="1" applyBorder="1" applyAlignment="1">
      <alignment horizontal="right" wrapText="1" indent="1"/>
    </xf>
    <xf numFmtId="0" fontId="26" fillId="0" borderId="0" xfId="0" applyFont="1" applyBorder="1"/>
    <xf numFmtId="0" fontId="25" fillId="40" borderId="66" xfId="0" applyFont="1" applyFill="1" applyBorder="1" applyAlignment="1">
      <alignment horizontal="center" vertical="center" wrapText="1" indent="1"/>
    </xf>
    <xf numFmtId="0" fontId="25" fillId="40" borderId="66" xfId="0" applyFont="1" applyFill="1" applyBorder="1" applyAlignment="1">
      <alignment horizontal="center" vertical="center" wrapText="1"/>
    </xf>
    <xf numFmtId="0" fontId="24" fillId="40" borderId="66" xfId="0" applyFont="1" applyFill="1" applyBorder="1" applyAlignment="1">
      <alignment horizontal="center" vertical="center" wrapText="1"/>
    </xf>
    <xf numFmtId="4" fontId="25" fillId="37" borderId="61" xfId="0" applyNumberFormat="1" applyFont="1" applyFill="1" applyBorder="1" applyAlignment="1">
      <alignment horizontal="right" wrapText="1" indent="1"/>
    </xf>
    <xf numFmtId="4" fontId="33" fillId="33" borderId="12" xfId="0" applyNumberFormat="1" applyFont="1" applyFill="1" applyBorder="1" applyAlignment="1">
      <alignment horizontal="right" wrapText="1" indent="1"/>
    </xf>
    <xf numFmtId="4" fontId="26" fillId="0" borderId="67" xfId="0" applyNumberFormat="1" applyFont="1" applyBorder="1" applyAlignment="1">
      <alignment horizontal="right" wrapText="1" indent="1"/>
    </xf>
    <xf numFmtId="4" fontId="25" fillId="37" borderId="68" xfId="0" applyNumberFormat="1" applyFont="1" applyFill="1" applyBorder="1" applyAlignment="1">
      <alignment horizontal="right" wrapText="1" indent="1"/>
    </xf>
    <xf numFmtId="0" fontId="24" fillId="34" borderId="13" xfId="0" quotePrefix="1" applyFont="1" applyFill="1" applyBorder="1" applyAlignment="1">
      <alignment horizontal="center" wrapText="1"/>
    </xf>
    <xf numFmtId="0" fontId="24" fillId="34" borderId="14" xfId="0" quotePrefix="1" applyFont="1" applyFill="1" applyBorder="1" applyAlignment="1">
      <alignment horizontal="center" wrapText="1"/>
    </xf>
    <xf numFmtId="0" fontId="24" fillId="0" borderId="14" xfId="0" quotePrefix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5" fillId="35" borderId="12" xfId="0" quotePrefix="1" applyFont="1" applyFill="1" applyBorder="1" applyAlignment="1">
      <alignment horizontal="left" vertical="center" wrapText="1"/>
    </xf>
    <xf numFmtId="0" fontId="26" fillId="35" borderId="13" xfId="0" applyFont="1" applyFill="1" applyBorder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31" fillId="0" borderId="0" xfId="0" applyFont="1" applyAlignment="1">
      <alignment wrapText="1"/>
    </xf>
    <xf numFmtId="0" fontId="25" fillId="0" borderId="12" xfId="0" applyFont="1" applyBorder="1" applyAlignment="1">
      <alignment horizontal="left" vertical="center" wrapText="1"/>
    </xf>
    <xf numFmtId="0" fontId="26" fillId="0" borderId="13" xfId="0" applyFont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0" fontId="25" fillId="35" borderId="12" xfId="0" applyFont="1" applyFill="1" applyBorder="1" applyAlignment="1">
      <alignment horizontal="left" vertical="center" wrapText="1"/>
    </xf>
    <xf numFmtId="0" fontId="26" fillId="0" borderId="13" xfId="0" applyFont="1" applyBorder="1" applyAlignment="1">
      <alignment vertical="center"/>
    </xf>
    <xf numFmtId="0" fontId="25" fillId="0" borderId="12" xfId="0" quotePrefix="1" applyFont="1" applyBorder="1" applyAlignment="1">
      <alignment horizontal="left" vertical="center"/>
    </xf>
    <xf numFmtId="0" fontId="25" fillId="0" borderId="12" xfId="0" quotePrefix="1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4" fillId="34" borderId="12" xfId="0" quotePrefix="1" applyFont="1" applyFill="1" applyBorder="1" applyAlignment="1">
      <alignment horizontal="center" wrapText="1"/>
    </xf>
    <xf numFmtId="0" fontId="24" fillId="34" borderId="13" xfId="0" quotePrefix="1" applyFont="1" applyFill="1" applyBorder="1" applyAlignment="1">
      <alignment horizontal="center" wrapText="1"/>
    </xf>
    <xf numFmtId="0" fontId="24" fillId="34" borderId="14" xfId="0" quotePrefix="1" applyFont="1" applyFill="1" applyBorder="1" applyAlignment="1">
      <alignment horizontal="center" wrapText="1"/>
    </xf>
    <xf numFmtId="0" fontId="24" fillId="0" borderId="12" xfId="0" quotePrefix="1" applyFont="1" applyBorder="1" applyAlignment="1">
      <alignment horizontal="center" wrapText="1"/>
    </xf>
    <xf numFmtId="0" fontId="24" fillId="0" borderId="13" xfId="0" quotePrefix="1" applyFont="1" applyBorder="1" applyAlignment="1">
      <alignment horizontal="center" wrapText="1"/>
    </xf>
    <xf numFmtId="0" fontId="24" fillId="0" borderId="14" xfId="0" quotePrefix="1" applyFont="1" applyBorder="1" applyAlignment="1">
      <alignment horizontal="center" wrapText="1"/>
    </xf>
    <xf numFmtId="0" fontId="24" fillId="36" borderId="12" xfId="0" applyFont="1" applyFill="1" applyBorder="1" applyAlignment="1">
      <alignment horizontal="left" vertical="center" wrapText="1"/>
    </xf>
    <xf numFmtId="0" fontId="24" fillId="36" borderId="13" xfId="0" applyFont="1" applyFill="1" applyBorder="1" applyAlignment="1">
      <alignment horizontal="left" vertical="center" wrapText="1"/>
    </xf>
    <xf numFmtId="0" fontId="24" fillId="36" borderId="14" xfId="0" applyFont="1" applyFill="1" applyBorder="1" applyAlignment="1">
      <alignment horizontal="left" vertical="center" wrapText="1"/>
    </xf>
    <xf numFmtId="0" fontId="25" fillId="0" borderId="13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38" fillId="0" borderId="0" xfId="0" applyFont="1" applyAlignment="1">
      <alignment horizontal="center" wrapText="1"/>
    </xf>
    <xf numFmtId="0" fontId="3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47" fillId="38" borderId="30" xfId="0" applyFont="1" applyFill="1" applyBorder="1" applyAlignment="1">
      <alignment horizontal="center" wrapText="1"/>
    </xf>
    <xf numFmtId="0" fontId="25" fillId="37" borderId="48" xfId="0" applyFont="1" applyFill="1" applyBorder="1" applyAlignment="1">
      <alignment horizontal="left"/>
    </xf>
    <xf numFmtId="0" fontId="25" fillId="37" borderId="17" xfId="0" applyFont="1" applyFill="1" applyBorder="1" applyAlignment="1">
      <alignment horizontal="left"/>
    </xf>
    <xf numFmtId="0" fontId="25" fillId="37" borderId="25" xfId="0" applyFont="1" applyFill="1" applyBorder="1" applyAlignment="1">
      <alignment horizontal="left"/>
    </xf>
    <xf numFmtId="0" fontId="25" fillId="37" borderId="12" xfId="0" applyFont="1" applyFill="1" applyBorder="1" applyAlignment="1">
      <alignment horizontal="left"/>
    </xf>
    <xf numFmtId="0" fontId="25" fillId="37" borderId="13" xfId="0" applyFont="1" applyFill="1" applyBorder="1" applyAlignment="1">
      <alignment horizontal="left"/>
    </xf>
    <xf numFmtId="0" fontId="25" fillId="37" borderId="14" xfId="0" applyFont="1" applyFill="1" applyBorder="1" applyAlignment="1">
      <alignment horizontal="left"/>
    </xf>
    <xf numFmtId="0" fontId="25" fillId="38" borderId="29" xfId="0" applyFont="1" applyFill="1" applyBorder="1" applyAlignment="1">
      <alignment horizontal="center" wrapText="1"/>
    </xf>
    <xf numFmtId="0" fontId="25" fillId="38" borderId="30" xfId="0" applyFont="1" applyFill="1" applyBorder="1" applyAlignment="1">
      <alignment horizontal="center" wrapText="1"/>
    </xf>
    <xf numFmtId="0" fontId="25" fillId="38" borderId="33" xfId="0" applyFont="1" applyFill="1" applyBorder="1" applyAlignment="1">
      <alignment horizontal="center" wrapText="1"/>
    </xf>
    <xf numFmtId="0" fontId="25" fillId="39" borderId="12" xfId="0" applyFont="1" applyFill="1" applyBorder="1" applyAlignment="1">
      <alignment horizontal="left"/>
    </xf>
    <xf numFmtId="0" fontId="25" fillId="39" borderId="13" xfId="0" applyFont="1" applyFill="1" applyBorder="1" applyAlignment="1">
      <alignment horizontal="left"/>
    </xf>
    <xf numFmtId="0" fontId="25" fillId="39" borderId="14" xfId="0" applyFont="1" applyFill="1" applyBorder="1" applyAlignment="1">
      <alignment horizontal="left"/>
    </xf>
    <xf numFmtId="0" fontId="25" fillId="37" borderId="64" xfId="0" applyFont="1" applyFill="1" applyBorder="1" applyAlignment="1">
      <alignment horizontal="center" wrapText="1"/>
    </xf>
    <xf numFmtId="0" fontId="25" fillId="37" borderId="65" xfId="0" applyFont="1" applyFill="1" applyBorder="1" applyAlignment="1">
      <alignment horizontal="center" wrapText="1"/>
    </xf>
    <xf numFmtId="0" fontId="47" fillId="37" borderId="13" xfId="0" applyFont="1" applyFill="1" applyBorder="1" applyAlignment="1">
      <alignment horizontal="center" wrapText="1"/>
    </xf>
    <xf numFmtId="0" fontId="47" fillId="37" borderId="14" xfId="0" applyFont="1" applyFill="1" applyBorder="1" applyAlignment="1">
      <alignment horizontal="center" wrapText="1"/>
    </xf>
    <xf numFmtId="0" fontId="28" fillId="0" borderId="0" xfId="0" applyFont="1" applyAlignment="1">
      <alignment horizontal="center" wrapText="1"/>
    </xf>
    <xf numFmtId="0" fontId="34" fillId="0" borderId="0" xfId="0" applyFont="1" applyAlignment="1">
      <alignment horizontal="center" wrapText="1"/>
    </xf>
    <xf numFmtId="0" fontId="43" fillId="0" borderId="0" xfId="0" applyFont="1" applyAlignment="1">
      <alignment horizontal="center" wrapText="1"/>
    </xf>
    <xf numFmtId="4" fontId="25" fillId="37" borderId="25" xfId="0" applyNumberFormat="1" applyFont="1" applyFill="1" applyBorder="1" applyAlignment="1">
      <alignment horizontal="right"/>
    </xf>
    <xf numFmtId="4" fontId="26" fillId="33" borderId="14" xfId="0" applyNumberFormat="1" applyFont="1" applyFill="1" applyBorder="1" applyAlignment="1">
      <alignment horizontal="right" wrapText="1"/>
    </xf>
    <xf numFmtId="4" fontId="25" fillId="37" borderId="14" xfId="0" applyNumberFormat="1" applyFont="1" applyFill="1" applyBorder="1" applyAlignment="1">
      <alignment horizontal="right"/>
    </xf>
    <xf numFmtId="4" fontId="25" fillId="39" borderId="14" xfId="0" applyNumberFormat="1" applyFont="1" applyFill="1" applyBorder="1" applyAlignment="1">
      <alignment horizontal="right"/>
    </xf>
    <xf numFmtId="4" fontId="26" fillId="34" borderId="14" xfId="0" applyNumberFormat="1" applyFont="1" applyFill="1" applyBorder="1" applyAlignment="1">
      <alignment horizontal="right" wrapText="1"/>
    </xf>
    <xf numFmtId="4" fontId="25" fillId="38" borderId="33" xfId="0" applyNumberFormat="1" applyFont="1" applyFill="1" applyBorder="1" applyAlignment="1">
      <alignment horizontal="right" wrapText="1"/>
    </xf>
    <xf numFmtId="0" fontId="26" fillId="0" borderId="10" xfId="0" applyFont="1" applyBorder="1" applyAlignment="1">
      <alignment horizontal="left"/>
    </xf>
    <xf numFmtId="4" fontId="49" fillId="40" borderId="10" xfId="0" applyNumberFormat="1" applyFont="1" applyFill="1" applyBorder="1" applyAlignment="1">
      <alignment horizontal="left" indent="1"/>
    </xf>
    <xf numFmtId="4" fontId="40" fillId="42" borderId="10" xfId="0" applyNumberFormat="1" applyFont="1" applyFill="1" applyBorder="1"/>
    <xf numFmtId="0" fontId="24" fillId="40" borderId="14" xfId="0" applyFont="1" applyFill="1" applyBorder="1" applyAlignment="1">
      <alignment horizontal="center" vertical="center" wrapText="1"/>
    </xf>
    <xf numFmtId="0" fontId="24" fillId="34" borderId="14" xfId="0" applyFont="1" applyFill="1" applyBorder="1" applyAlignment="1">
      <alignment horizontal="center" vertical="center" wrapText="1"/>
    </xf>
    <xf numFmtId="4" fontId="25" fillId="35" borderId="14" xfId="0" applyNumberFormat="1" applyFont="1" applyFill="1" applyBorder="1" applyAlignment="1">
      <alignment horizontal="right"/>
    </xf>
    <xf numFmtId="4" fontId="25" fillId="0" borderId="14" xfId="0" applyNumberFormat="1" applyFont="1" applyBorder="1" applyAlignment="1">
      <alignment horizontal="right"/>
    </xf>
    <xf numFmtId="0" fontId="19" fillId="0" borderId="0" xfId="0" applyFont="1" applyBorder="1" applyAlignment="1">
      <alignment horizontal="center" vertical="center" wrapText="1"/>
    </xf>
    <xf numFmtId="0" fontId="24" fillId="0" borderId="10" xfId="0" quotePrefix="1" applyFont="1" applyBorder="1" applyAlignment="1">
      <alignment horizontal="center" vertical="center"/>
    </xf>
    <xf numFmtId="0" fontId="24" fillId="0" borderId="12" xfId="0" quotePrefix="1" applyFont="1" applyBorder="1" applyAlignment="1">
      <alignment horizontal="center" vertical="center"/>
    </xf>
    <xf numFmtId="0" fontId="27" fillId="0" borderId="69" xfId="0" applyFont="1" applyBorder="1" applyAlignment="1">
      <alignment horizontal="center" vertical="center" wrapText="1"/>
    </xf>
    <xf numFmtId="0" fontId="26" fillId="35" borderId="14" xfId="0" applyFont="1" applyFill="1" applyBorder="1" applyAlignment="1">
      <alignment vertical="center"/>
    </xf>
    <xf numFmtId="0" fontId="24" fillId="0" borderId="34" xfId="0" quotePrefix="1" applyFont="1" applyBorder="1" applyAlignment="1">
      <alignment horizontal="center" vertical="center" wrapText="1"/>
    </xf>
    <xf numFmtId="0" fontId="26" fillId="0" borderId="14" xfId="0" applyFont="1" applyBorder="1" applyAlignment="1">
      <alignment vertical="center" wrapText="1"/>
    </xf>
    <xf numFmtId="0" fontId="26" fillId="35" borderId="14" xfId="0" applyFont="1" applyFill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26" fillId="35" borderId="14" xfId="0" applyFont="1" applyFill="1" applyBorder="1" applyAlignment="1">
      <alignment vertical="center" wrapText="1"/>
    </xf>
    <xf numFmtId="4" fontId="47" fillId="35" borderId="71" xfId="0" applyNumberFormat="1" applyFont="1" applyFill="1" applyBorder="1" applyAlignment="1">
      <alignment vertical="center"/>
    </xf>
    <xf numFmtId="4" fontId="47" fillId="0" borderId="34" xfId="0" applyNumberFormat="1" applyFont="1" applyBorder="1" applyAlignment="1">
      <alignment vertical="center"/>
    </xf>
    <xf numFmtId="4" fontId="47" fillId="0" borderId="14" xfId="0" applyNumberFormat="1" applyFont="1" applyBorder="1" applyAlignment="1">
      <alignment vertical="center"/>
    </xf>
    <xf numFmtId="4" fontId="47" fillId="35" borderId="14" xfId="0" applyNumberFormat="1" applyFont="1" applyFill="1" applyBorder="1" applyAlignment="1">
      <alignment vertical="center"/>
    </xf>
    <xf numFmtId="4" fontId="47" fillId="0" borderId="71" xfId="0" applyNumberFormat="1" applyFont="1" applyBorder="1" applyAlignment="1">
      <alignment vertical="center" wrapText="1"/>
    </xf>
    <xf numFmtId="4" fontId="47" fillId="35" borderId="14" xfId="0" applyNumberFormat="1" applyFont="1" applyFill="1" applyBorder="1" applyAlignment="1">
      <alignment vertical="center" wrapText="1"/>
    </xf>
    <xf numFmtId="4" fontId="47" fillId="0" borderId="14" xfId="0" applyNumberFormat="1" applyFont="1" applyBorder="1" applyAlignment="1">
      <alignment wrapText="1"/>
    </xf>
    <xf numFmtId="4" fontId="24" fillId="36" borderId="13" xfId="0" applyNumberFormat="1" applyFont="1" applyFill="1" applyBorder="1" applyAlignment="1">
      <alignment horizontal="right" wrapText="1"/>
    </xf>
    <xf numFmtId="4" fontId="26" fillId="0" borderId="0" xfId="0" applyNumberFormat="1" applyFont="1" applyAlignment="1">
      <alignment wrapText="1"/>
    </xf>
    <xf numFmtId="4" fontId="47" fillId="0" borderId="10" xfId="0" applyNumberFormat="1" applyFont="1" applyBorder="1" applyAlignment="1">
      <alignment wrapText="1"/>
    </xf>
    <xf numFmtId="4" fontId="47" fillId="35" borderId="10" xfId="0" applyNumberFormat="1" applyFont="1" applyFill="1" applyBorder="1" applyAlignment="1">
      <alignment wrapText="1"/>
    </xf>
    <xf numFmtId="0" fontId="24" fillId="0" borderId="10" xfId="0" quotePrefix="1" applyFont="1" applyBorder="1" applyAlignment="1">
      <alignment horizontal="center" vertical="center" wrapText="1"/>
    </xf>
    <xf numFmtId="0" fontId="24" fillId="0" borderId="13" xfId="0" quotePrefix="1" applyFont="1" applyBorder="1" applyAlignment="1">
      <alignment horizontal="center" vertical="center"/>
    </xf>
    <xf numFmtId="0" fontId="24" fillId="0" borderId="14" xfId="0" quotePrefix="1" applyFont="1" applyBorder="1" applyAlignment="1">
      <alignment horizontal="center" vertical="center"/>
    </xf>
    <xf numFmtId="0" fontId="24" fillId="0" borderId="10" xfId="0" quotePrefix="1" applyFont="1" applyBorder="1" applyAlignment="1">
      <alignment horizontal="center" vertical="center" wrapText="1"/>
    </xf>
    <xf numFmtId="0" fontId="0" fillId="0" borderId="72" xfId="0" applyBorder="1"/>
    <xf numFmtId="0" fontId="25" fillId="34" borderId="74" xfId="0" applyFont="1" applyFill="1" applyBorder="1" applyAlignment="1">
      <alignment horizontal="center" vertical="center" wrapText="1"/>
    </xf>
    <xf numFmtId="0" fontId="36" fillId="40" borderId="73" xfId="0" applyFont="1" applyFill="1" applyBorder="1" applyAlignment="1">
      <alignment horizontal="left" wrapText="1" indent="1"/>
    </xf>
    <xf numFmtId="4" fontId="36" fillId="37" borderId="75" xfId="0" applyNumberFormat="1" applyFont="1" applyFill="1" applyBorder="1" applyAlignment="1">
      <alignment wrapText="1"/>
    </xf>
    <xf numFmtId="4" fontId="37" fillId="34" borderId="75" xfId="0" applyNumberFormat="1" applyFont="1" applyFill="1" applyBorder="1" applyAlignment="1">
      <alignment wrapText="1"/>
    </xf>
    <xf numFmtId="4" fontId="41" fillId="34" borderId="75" xfId="0" applyNumberFormat="1" applyFont="1" applyFill="1" applyBorder="1" applyAlignment="1">
      <alignment wrapText="1"/>
    </xf>
    <xf numFmtId="4" fontId="45" fillId="37" borderId="75" xfId="0" applyNumberFormat="1" applyFont="1" applyFill="1" applyBorder="1" applyAlignment="1">
      <alignment wrapText="1"/>
    </xf>
    <xf numFmtId="4" fontId="41" fillId="34" borderId="76" xfId="0" applyNumberFormat="1" applyFont="1" applyFill="1" applyBorder="1" applyAlignment="1">
      <alignment wrapText="1"/>
    </xf>
    <xf numFmtId="4" fontId="40" fillId="42" borderId="76" xfId="0" applyNumberFormat="1" applyFont="1" applyFill="1" applyBorder="1" applyAlignment="1">
      <alignment wrapText="1"/>
    </xf>
    <xf numFmtId="4" fontId="45" fillId="37" borderId="76" xfId="0" applyNumberFormat="1" applyFont="1" applyFill="1" applyBorder="1" applyAlignment="1">
      <alignment wrapText="1"/>
    </xf>
    <xf numFmtId="4" fontId="40" fillId="40" borderId="76" xfId="0" applyNumberFormat="1" applyFont="1" applyFill="1" applyBorder="1" applyAlignment="1">
      <alignment wrapText="1"/>
    </xf>
    <xf numFmtId="4" fontId="41" fillId="37" borderId="76" xfId="0" applyNumberFormat="1" applyFont="1" applyFill="1" applyBorder="1" applyAlignment="1">
      <alignment wrapText="1"/>
    </xf>
    <xf numFmtId="4" fontId="40" fillId="42" borderId="78" xfId="0" applyNumberFormat="1" applyFont="1" applyFill="1" applyBorder="1" applyAlignment="1">
      <alignment horizontal="right" wrapText="1" indent="1"/>
    </xf>
    <xf numFmtId="4" fontId="48" fillId="40" borderId="79" xfId="0" applyNumberFormat="1" applyFont="1" applyFill="1" applyBorder="1" applyAlignment="1">
      <alignment horizontal="left" indent="1"/>
    </xf>
    <xf numFmtId="4" fontId="40" fillId="42" borderId="79" xfId="0" applyNumberFormat="1" applyFont="1" applyFill="1" applyBorder="1"/>
    <xf numFmtId="4" fontId="40" fillId="39" borderId="75" xfId="0" applyNumberFormat="1" applyFont="1" applyFill="1" applyBorder="1" applyAlignment="1">
      <alignment wrapText="1"/>
    </xf>
    <xf numFmtId="4" fontId="40" fillId="43" borderId="77" xfId="0" applyNumberFormat="1" applyFont="1" applyFill="1" applyBorder="1" applyAlignment="1">
      <alignment wrapText="1"/>
    </xf>
    <xf numFmtId="0" fontId="30" fillId="40" borderId="80" xfId="0" applyFont="1" applyFill="1" applyBorder="1" applyAlignment="1">
      <alignment horizontal="center" vertical="center" wrapText="1" indent="1"/>
    </xf>
    <xf numFmtId="0" fontId="30" fillId="40" borderId="55" xfId="0" applyFont="1" applyFill="1" applyBorder="1" applyAlignment="1">
      <alignment horizontal="center" vertical="center" wrapText="1" indent="1"/>
    </xf>
    <xf numFmtId="0" fontId="30" fillId="40" borderId="56" xfId="0" applyFont="1" applyFill="1" applyBorder="1" applyAlignment="1">
      <alignment horizontal="center" vertical="center" wrapText="1" indent="1"/>
    </xf>
    <xf numFmtId="0" fontId="30" fillId="40" borderId="50" xfId="0" applyFont="1" applyFill="1" applyBorder="1" applyAlignment="1">
      <alignment horizontal="center" vertical="center" wrapText="1" indent="1"/>
    </xf>
    <xf numFmtId="4" fontId="25" fillId="37" borderId="32" xfId="0" applyNumberFormat="1" applyFont="1" applyFill="1" applyBorder="1" applyAlignment="1">
      <alignment wrapText="1"/>
    </xf>
    <xf numFmtId="4" fontId="26" fillId="33" borderId="27" xfId="0" applyNumberFormat="1" applyFont="1" applyFill="1" applyBorder="1" applyAlignment="1">
      <alignment wrapText="1"/>
    </xf>
    <xf numFmtId="4" fontId="25" fillId="39" borderId="27" xfId="0" applyNumberFormat="1" applyFont="1" applyFill="1" applyBorder="1" applyAlignment="1">
      <alignment horizontal="right" wrapText="1" indent="1"/>
    </xf>
    <xf numFmtId="0" fontId="25" fillId="37" borderId="81" xfId="0" applyFont="1" applyFill="1" applyBorder="1" applyAlignment="1">
      <alignment horizontal="center" wrapText="1"/>
    </xf>
    <xf numFmtId="0" fontId="46" fillId="0" borderId="26" xfId="0" applyFont="1" applyBorder="1" applyAlignment="1">
      <alignment horizontal="center"/>
    </xf>
    <xf numFmtId="0" fontId="46" fillId="0" borderId="26" xfId="0" applyFont="1" applyBorder="1"/>
    <xf numFmtId="0" fontId="47" fillId="37" borderId="82" xfId="0" applyFont="1" applyFill="1" applyBorder="1" applyAlignment="1">
      <alignment horizontal="center" wrapText="1"/>
    </xf>
    <xf numFmtId="0" fontId="47" fillId="34" borderId="26" xfId="0" applyFont="1" applyFill="1" applyBorder="1" applyAlignment="1">
      <alignment horizontal="left" wrapText="1" indent="1"/>
    </xf>
    <xf numFmtId="0" fontId="33" fillId="0" borderId="26" xfId="0" applyFont="1" applyBorder="1" applyAlignment="1">
      <alignment horizontal="center"/>
    </xf>
    <xf numFmtId="0" fontId="33" fillId="0" borderId="70" xfId="0" applyFont="1" applyBorder="1"/>
    <xf numFmtId="0" fontId="33" fillId="0" borderId="26" xfId="0" applyFont="1" applyBorder="1"/>
    <xf numFmtId="0" fontId="47" fillId="37" borderId="70" xfId="0" applyFont="1" applyFill="1" applyBorder="1" applyAlignment="1">
      <alignment horizontal="left" wrapText="1" indent="1"/>
    </xf>
    <xf numFmtId="0" fontId="46" fillId="0" borderId="70" xfId="0" applyFont="1" applyBorder="1"/>
    <xf numFmtId="0" fontId="47" fillId="38" borderId="29" xfId="0" applyFont="1" applyFill="1" applyBorder="1" applyAlignment="1">
      <alignment horizontal="center" wrapText="1"/>
    </xf>
    <xf numFmtId="0" fontId="25" fillId="34" borderId="0" xfId="0" applyFont="1" applyFill="1" applyBorder="1" applyAlignment="1">
      <alignment horizontal="center" wrapText="1"/>
    </xf>
    <xf numFmtId="4" fontId="25" fillId="34" borderId="0" xfId="0" applyNumberFormat="1" applyFont="1" applyFill="1" applyBorder="1" applyAlignment="1">
      <alignment horizontal="right" wrapText="1"/>
    </xf>
    <xf numFmtId="4" fontId="25" fillId="34" borderId="0" xfId="0" applyNumberFormat="1" applyFont="1" applyFill="1" applyBorder="1" applyAlignment="1">
      <alignment horizontal="right" wrapText="1" indent="1"/>
    </xf>
    <xf numFmtId="0" fontId="24" fillId="40" borderId="83" xfId="0" applyFont="1" applyFill="1" applyBorder="1" applyAlignment="1">
      <alignment horizontal="center" vertical="center" wrapText="1"/>
    </xf>
    <xf numFmtId="0" fontId="24" fillId="40" borderId="84" xfId="0" applyFont="1" applyFill="1" applyBorder="1" applyAlignment="1">
      <alignment horizontal="center" vertical="center" wrapText="1"/>
    </xf>
    <xf numFmtId="0" fontId="0" fillId="0" borderId="85" xfId="0" applyBorder="1"/>
    <xf numFmtId="0" fontId="0" fillId="0" borderId="83" xfId="0" applyBorder="1"/>
    <xf numFmtId="4" fontId="40" fillId="40" borderId="10" xfId="0" applyNumberFormat="1" applyFont="1" applyFill="1" applyBorder="1" applyAlignment="1">
      <alignment horizontal="right" vertical="center" wrapText="1"/>
    </xf>
    <xf numFmtId="4" fontId="41" fillId="34" borderId="10" xfId="0" applyNumberFormat="1" applyFont="1" applyFill="1" applyBorder="1" applyAlignment="1">
      <alignment horizontal="right" vertical="center" wrapText="1"/>
    </xf>
    <xf numFmtId="4" fontId="42" fillId="34" borderId="10" xfId="0" quotePrefix="1" applyNumberFormat="1" applyFont="1" applyFill="1" applyBorder="1" applyAlignment="1">
      <alignment horizontal="right" vertical="center" wrapText="1"/>
    </xf>
    <xf numFmtId="4" fontId="42" fillId="34" borderId="30" xfId="0" applyNumberFormat="1" applyFont="1" applyFill="1" applyBorder="1" applyAlignment="1">
      <alignment horizontal="right" vertical="center"/>
    </xf>
    <xf numFmtId="4" fontId="0" fillId="0" borderId="85" xfId="0" applyNumberFormat="1" applyBorder="1"/>
    <xf numFmtId="49" fontId="42" fillId="34" borderId="10" xfId="0" quotePrefix="1" applyNumberFormat="1" applyFont="1" applyFill="1" applyBorder="1" applyAlignment="1">
      <alignment horizontal="left" vertical="center"/>
    </xf>
    <xf numFmtId="49" fontId="42" fillId="34" borderId="30" xfId="0" quotePrefix="1" applyNumberFormat="1" applyFont="1" applyFill="1" applyBorder="1" applyAlignment="1">
      <alignment horizontal="left" vertical="center"/>
    </xf>
    <xf numFmtId="2" fontId="0" fillId="0" borderId="20" xfId="0" applyNumberFormat="1" applyBorder="1"/>
    <xf numFmtId="4" fontId="0" fillId="0" borderId="20" xfId="0" applyNumberFormat="1" applyBorder="1"/>
    <xf numFmtId="4" fontId="44" fillId="44" borderId="27" xfId="0" applyNumberFormat="1" applyFont="1" applyFill="1" applyBorder="1" applyAlignment="1">
      <alignment wrapText="1"/>
    </xf>
    <xf numFmtId="4" fontId="45" fillId="41" borderId="27" xfId="0" applyNumberFormat="1" applyFont="1" applyFill="1" applyBorder="1" applyAlignment="1">
      <alignment wrapText="1"/>
    </xf>
    <xf numFmtId="4" fontId="45" fillId="35" borderId="22" xfId="0" applyNumberFormat="1" applyFont="1" applyFill="1" applyBorder="1" applyAlignment="1">
      <alignment wrapText="1"/>
    </xf>
    <xf numFmtId="4" fontId="50" fillId="33" borderId="22" xfId="0" applyNumberFormat="1" applyFont="1" applyFill="1" applyBorder="1" applyAlignment="1">
      <alignment wrapText="1"/>
    </xf>
    <xf numFmtId="4" fontId="45" fillId="45" borderId="22" xfId="0" applyNumberFormat="1" applyFont="1" applyFill="1" applyBorder="1" applyAlignment="1">
      <alignment wrapText="1"/>
    </xf>
    <xf numFmtId="4" fontId="45" fillId="34" borderId="22" xfId="0" applyNumberFormat="1" applyFont="1" applyFill="1" applyBorder="1" applyAlignment="1">
      <alignment horizontal="right" wrapText="1" indent="1"/>
    </xf>
    <xf numFmtId="4" fontId="44" fillId="34" borderId="22" xfId="0" applyNumberFormat="1" applyFont="1" applyFill="1" applyBorder="1" applyAlignment="1">
      <alignment wrapText="1"/>
    </xf>
    <xf numFmtId="4" fontId="44" fillId="34" borderId="27" xfId="0" applyNumberFormat="1" applyFont="1" applyFill="1" applyBorder="1" applyAlignment="1">
      <alignment wrapText="1"/>
    </xf>
    <xf numFmtId="4" fontId="45" fillId="35" borderId="27" xfId="0" applyNumberFormat="1" applyFont="1" applyFill="1" applyBorder="1" applyAlignment="1">
      <alignment wrapText="1"/>
    </xf>
    <xf numFmtId="4" fontId="44" fillId="33" borderId="27" xfId="0" applyNumberFormat="1" applyFont="1" applyFill="1" applyBorder="1" applyAlignment="1">
      <alignment wrapText="1"/>
    </xf>
    <xf numFmtId="4" fontId="45" fillId="45" borderId="27" xfId="0" applyNumberFormat="1" applyFont="1" applyFill="1" applyBorder="1" applyAlignment="1">
      <alignment wrapText="1"/>
    </xf>
    <xf numFmtId="4" fontId="45" fillId="34" borderId="27" xfId="0" applyNumberFormat="1" applyFont="1" applyFill="1" applyBorder="1" applyAlignment="1">
      <alignment wrapText="1"/>
    </xf>
    <xf numFmtId="4" fontId="50" fillId="33" borderId="27" xfId="0" applyNumberFormat="1" applyFont="1" applyFill="1" applyBorder="1" applyAlignment="1">
      <alignment wrapText="1"/>
    </xf>
    <xf numFmtId="4" fontId="50" fillId="34" borderId="27" xfId="0" applyNumberFormat="1" applyFont="1" applyFill="1" applyBorder="1" applyAlignment="1">
      <alignment wrapText="1"/>
    </xf>
    <xf numFmtId="0" fontId="44" fillId="34" borderId="23" xfId="0" applyFont="1" applyFill="1" applyBorder="1" applyAlignment="1">
      <alignment horizontal="left" wrapText="1" indent="1"/>
    </xf>
    <xf numFmtId="4" fontId="44" fillId="34" borderId="24" xfId="0" applyNumberFormat="1" applyFont="1" applyFill="1" applyBorder="1" applyAlignment="1">
      <alignment horizontal="right" wrapText="1" indent="1"/>
    </xf>
    <xf numFmtId="4" fontId="44" fillId="34" borderId="24" xfId="0" applyNumberFormat="1" applyFont="1" applyFill="1" applyBorder="1" applyAlignment="1">
      <alignment wrapText="1"/>
    </xf>
    <xf numFmtId="4" fontId="44" fillId="34" borderId="60" xfId="0" applyNumberFormat="1" applyFont="1" applyFill="1" applyBorder="1" applyAlignment="1">
      <alignment wrapText="1"/>
    </xf>
    <xf numFmtId="4" fontId="44" fillId="34" borderId="86" xfId="0" applyNumberFormat="1" applyFont="1" applyFill="1" applyBorder="1" applyAlignment="1">
      <alignment wrapText="1"/>
    </xf>
    <xf numFmtId="4" fontId="44" fillId="34" borderId="31" xfId="0" applyNumberFormat="1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Q38"/>
  <sheetViews>
    <sheetView topLeftCell="A16" workbookViewId="0">
      <selection activeCell="I30" sqref="I30"/>
    </sheetView>
  </sheetViews>
  <sheetFormatPr defaultRowHeight="15" x14ac:dyDescent="0.25"/>
  <cols>
    <col min="7" max="8" width="16.7109375" customWidth="1"/>
    <col min="9" max="9" width="15" customWidth="1"/>
    <col min="10" max="13" width="13.7109375" customWidth="1"/>
  </cols>
  <sheetData>
    <row r="1" spans="3:17" x14ac:dyDescent="0.25">
      <c r="E1" s="299"/>
      <c r="F1" s="300"/>
      <c r="G1" s="300"/>
      <c r="H1" s="300"/>
      <c r="I1" s="300"/>
    </row>
    <row r="2" spans="3:17" x14ac:dyDescent="0.25">
      <c r="E2" s="300"/>
      <c r="F2" s="300"/>
      <c r="G2" s="300"/>
      <c r="H2" s="300"/>
      <c r="I2" s="300"/>
    </row>
    <row r="4" spans="3:17" ht="15.75" x14ac:dyDescent="0.25">
      <c r="C4" s="307" t="s">
        <v>138</v>
      </c>
      <c r="D4" s="307"/>
      <c r="E4" s="307"/>
      <c r="F4" s="307"/>
      <c r="G4" s="307"/>
      <c r="H4" s="307"/>
      <c r="I4" s="307"/>
      <c r="J4" s="307"/>
      <c r="K4" s="307"/>
      <c r="L4" s="307"/>
      <c r="M4" s="307"/>
    </row>
    <row r="5" spans="3:17" ht="18" x14ac:dyDescent="0.25"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3:17" ht="15.75" x14ac:dyDescent="0.25">
      <c r="C6" s="307" t="s">
        <v>0</v>
      </c>
      <c r="D6" s="307"/>
      <c r="E6" s="307"/>
      <c r="F6" s="307"/>
      <c r="G6" s="307"/>
      <c r="H6" s="307"/>
      <c r="I6" s="307"/>
      <c r="J6" s="308"/>
      <c r="K6" s="308"/>
      <c r="L6" s="308"/>
      <c r="M6" s="308"/>
    </row>
    <row r="7" spans="3:17" ht="18" x14ac:dyDescent="0.25">
      <c r="C7" s="1"/>
      <c r="D7" s="1"/>
      <c r="E7" s="1"/>
      <c r="F7" s="1"/>
      <c r="G7" s="1"/>
      <c r="H7" s="1"/>
      <c r="I7" s="1"/>
      <c r="J7" s="2"/>
      <c r="K7" s="2"/>
      <c r="L7" s="2"/>
      <c r="M7" s="2"/>
      <c r="Q7" s="222"/>
    </row>
    <row r="8" spans="3:17" ht="15.75" x14ac:dyDescent="0.25">
      <c r="C8" s="307" t="s">
        <v>41</v>
      </c>
      <c r="D8" s="309"/>
      <c r="E8" s="309"/>
      <c r="F8" s="309"/>
      <c r="G8" s="309"/>
      <c r="H8" s="309"/>
      <c r="I8" s="309"/>
      <c r="J8" s="309"/>
      <c r="K8" s="309"/>
      <c r="L8" s="309"/>
      <c r="M8" s="309"/>
    </row>
    <row r="9" spans="3:17" ht="18" x14ac:dyDescent="0.25">
      <c r="C9" s="175"/>
      <c r="D9" s="176"/>
      <c r="E9" s="176"/>
      <c r="F9" s="176"/>
      <c r="G9" s="3"/>
      <c r="H9" s="364"/>
      <c r="I9" s="4"/>
      <c r="J9" s="4"/>
      <c r="K9" s="4"/>
      <c r="L9" s="4"/>
      <c r="M9" s="4"/>
    </row>
    <row r="10" spans="3:17" ht="45" x14ac:dyDescent="0.25">
      <c r="C10" s="365" t="s">
        <v>137</v>
      </c>
      <c r="D10" s="365"/>
      <c r="E10" s="365"/>
      <c r="F10" s="365"/>
      <c r="G10" s="365"/>
      <c r="H10" s="369" t="s">
        <v>139</v>
      </c>
      <c r="I10" s="360" t="s">
        <v>131</v>
      </c>
      <c r="J10" s="6" t="s">
        <v>115</v>
      </c>
      <c r="K10" s="6" t="s">
        <v>61</v>
      </c>
      <c r="L10" s="6" t="s">
        <v>114</v>
      </c>
      <c r="M10" s="6" t="s">
        <v>113</v>
      </c>
    </row>
    <row r="11" spans="3:17" x14ac:dyDescent="0.25">
      <c r="C11" s="316">
        <v>1</v>
      </c>
      <c r="D11" s="317"/>
      <c r="E11" s="317"/>
      <c r="F11" s="317"/>
      <c r="G11" s="318"/>
      <c r="H11" s="297">
        <v>2</v>
      </c>
      <c r="I11" s="361">
        <v>3</v>
      </c>
      <c r="J11" s="177">
        <v>4</v>
      </c>
      <c r="K11" s="177" t="s">
        <v>121</v>
      </c>
      <c r="L11" s="177">
        <v>6</v>
      </c>
      <c r="M11" s="177">
        <v>7</v>
      </c>
    </row>
    <row r="12" spans="3:17" x14ac:dyDescent="0.25">
      <c r="C12" s="310" t="s">
        <v>42</v>
      </c>
      <c r="D12" s="302"/>
      <c r="E12" s="302"/>
      <c r="F12" s="302"/>
      <c r="G12" s="371"/>
      <c r="H12" s="374">
        <f>SUM(H13:H14)</f>
        <v>1824920.4300000002</v>
      </c>
      <c r="I12" s="362">
        <f>SUM(I13:I14)</f>
        <v>2281603.88</v>
      </c>
      <c r="J12" s="29">
        <f>J13+J14</f>
        <v>2279777</v>
      </c>
      <c r="K12" s="29">
        <f>J12/I12*100</f>
        <v>99.919930009936692</v>
      </c>
      <c r="L12" s="29">
        <f>L13+L14</f>
        <v>2279777</v>
      </c>
      <c r="M12" s="29">
        <f>M13+M14</f>
        <v>2279777</v>
      </c>
      <c r="N12" s="5"/>
    </row>
    <row r="13" spans="3:17" x14ac:dyDescent="0.25">
      <c r="C13" s="305" t="s">
        <v>3</v>
      </c>
      <c r="D13" s="306"/>
      <c r="E13" s="306"/>
      <c r="F13" s="306"/>
      <c r="G13" s="372"/>
      <c r="H13" s="375">
        <v>1824904.83</v>
      </c>
      <c r="I13" s="363">
        <v>2281363.88</v>
      </c>
      <c r="J13" s="30">
        <v>2279537</v>
      </c>
      <c r="K13" s="30">
        <f>J13/I13*100</f>
        <v>99.919921586555503</v>
      </c>
      <c r="L13" s="30">
        <v>2279537</v>
      </c>
      <c r="M13" s="30">
        <v>2279537</v>
      </c>
      <c r="N13" s="5"/>
    </row>
    <row r="14" spans="3:17" x14ac:dyDescent="0.25">
      <c r="C14" s="312" t="s">
        <v>17</v>
      </c>
      <c r="D14" s="311"/>
      <c r="E14" s="311"/>
      <c r="F14" s="311"/>
      <c r="G14" s="372"/>
      <c r="H14" s="376">
        <v>15.6</v>
      </c>
      <c r="I14" s="363">
        <v>240</v>
      </c>
      <c r="J14" s="30">
        <v>240</v>
      </c>
      <c r="K14" s="30">
        <f>J14/I14*100</f>
        <v>100</v>
      </c>
      <c r="L14" s="30">
        <v>240</v>
      </c>
      <c r="M14" s="30">
        <v>240</v>
      </c>
      <c r="N14" s="5"/>
    </row>
    <row r="15" spans="3:17" x14ac:dyDescent="0.25">
      <c r="C15" s="9" t="s">
        <v>43</v>
      </c>
      <c r="D15" s="7"/>
      <c r="E15" s="7"/>
      <c r="F15" s="7"/>
      <c r="G15" s="368"/>
      <c r="H15" s="377">
        <f>SUM(H16:H17)</f>
        <v>1742595.13</v>
      </c>
      <c r="I15" s="362">
        <f>I16+I17</f>
        <v>2423291.37</v>
      </c>
      <c r="J15" s="29">
        <f>J16+J17</f>
        <v>2279777</v>
      </c>
      <c r="K15" s="29">
        <f>J15/I15*100</f>
        <v>94.077708864204794</v>
      </c>
      <c r="L15" s="29">
        <f>L16+L17</f>
        <v>2279777</v>
      </c>
      <c r="M15" s="29">
        <f>M16+M17</f>
        <v>2279777</v>
      </c>
      <c r="N15" s="5"/>
    </row>
    <row r="16" spans="3:17" x14ac:dyDescent="0.25">
      <c r="C16" s="313" t="s">
        <v>44</v>
      </c>
      <c r="D16" s="306"/>
      <c r="E16" s="306"/>
      <c r="F16" s="306"/>
      <c r="G16" s="370"/>
      <c r="H16" s="378">
        <v>1710145.43</v>
      </c>
      <c r="I16" s="363">
        <v>2211443.9</v>
      </c>
      <c r="J16" s="30">
        <v>2212290</v>
      </c>
      <c r="K16" s="30">
        <f>J16/I16*100</f>
        <v>100.0382600707167</v>
      </c>
      <c r="L16" s="30">
        <v>2212290</v>
      </c>
      <c r="M16" s="30">
        <v>2212290</v>
      </c>
      <c r="N16" s="5"/>
    </row>
    <row r="17" spans="3:14" x14ac:dyDescent="0.25">
      <c r="C17" s="312" t="s">
        <v>45</v>
      </c>
      <c r="D17" s="311"/>
      <c r="E17" s="311"/>
      <c r="F17" s="311"/>
      <c r="G17" s="372"/>
      <c r="H17" s="375">
        <v>32449.7</v>
      </c>
      <c r="I17" s="363">
        <v>211847.47</v>
      </c>
      <c r="J17" s="30">
        <v>67487</v>
      </c>
      <c r="K17" s="30">
        <f>J17/I17*100</f>
        <v>31.856410652437813</v>
      </c>
      <c r="L17" s="30">
        <v>67487</v>
      </c>
      <c r="M17" s="30">
        <v>67487</v>
      </c>
      <c r="N17" s="5"/>
    </row>
    <row r="18" spans="3:14" x14ac:dyDescent="0.25">
      <c r="C18" s="301" t="s">
        <v>46</v>
      </c>
      <c r="D18" s="302"/>
      <c r="E18" s="302"/>
      <c r="F18" s="302"/>
      <c r="G18" s="373"/>
      <c r="H18" s="379">
        <f>H12-H15</f>
        <v>82325.300000000279</v>
      </c>
      <c r="I18" s="362">
        <f>I12-I15</f>
        <v>-141687.49000000022</v>
      </c>
      <c r="J18" s="29">
        <f>J12-J15</f>
        <v>0</v>
      </c>
      <c r="K18" s="29">
        <v>0</v>
      </c>
      <c r="L18" s="29">
        <f>L12-L15</f>
        <v>0</v>
      </c>
      <c r="M18" s="29">
        <f>M12-M15</f>
        <v>0</v>
      </c>
      <c r="N18" s="5"/>
    </row>
    <row r="19" spans="3:14" x14ac:dyDescent="0.25">
      <c r="C19" s="10"/>
      <c r="D19" s="11"/>
      <c r="E19" s="11"/>
      <c r="F19" s="11"/>
      <c r="G19" s="11"/>
      <c r="H19" s="367"/>
      <c r="I19" s="12"/>
      <c r="J19" s="12"/>
      <c r="K19" s="12"/>
      <c r="L19" s="12"/>
      <c r="M19" s="12"/>
      <c r="N19" s="5"/>
    </row>
    <row r="20" spans="3:14" x14ac:dyDescent="0.25">
      <c r="C20" s="314" t="s">
        <v>47</v>
      </c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5"/>
    </row>
    <row r="21" spans="3:14" x14ac:dyDescent="0.25">
      <c r="C21" s="10"/>
      <c r="D21" s="11"/>
      <c r="E21" s="11"/>
      <c r="F21" s="11"/>
      <c r="G21" s="11"/>
      <c r="H21" s="11"/>
      <c r="I21" s="12"/>
      <c r="J21" s="12"/>
      <c r="K21" s="12"/>
      <c r="L21" s="12"/>
      <c r="M21" s="12"/>
      <c r="N21" s="5"/>
    </row>
    <row r="22" spans="3:14" ht="45" x14ac:dyDescent="0.25">
      <c r="C22" s="366" t="s">
        <v>137</v>
      </c>
      <c r="D22" s="386"/>
      <c r="E22" s="386"/>
      <c r="F22" s="386"/>
      <c r="G22" s="387"/>
      <c r="H22" s="385" t="s">
        <v>139</v>
      </c>
      <c r="I22" s="6" t="s">
        <v>131</v>
      </c>
      <c r="J22" s="6" t="s">
        <v>115</v>
      </c>
      <c r="K22" s="6" t="s">
        <v>61</v>
      </c>
      <c r="L22" s="6" t="s">
        <v>114</v>
      </c>
      <c r="M22" s="6" t="s">
        <v>113</v>
      </c>
      <c r="N22" s="5"/>
    </row>
    <row r="23" spans="3:14" x14ac:dyDescent="0.25">
      <c r="C23" s="319">
        <v>1</v>
      </c>
      <c r="D23" s="320"/>
      <c r="E23" s="320"/>
      <c r="F23" s="320"/>
      <c r="G23" s="321"/>
      <c r="H23" s="298">
        <v>2</v>
      </c>
      <c r="I23" s="177">
        <v>3</v>
      </c>
      <c r="J23" s="177">
        <v>4</v>
      </c>
      <c r="K23" s="177" t="s">
        <v>121</v>
      </c>
      <c r="L23" s="177">
        <v>6</v>
      </c>
      <c r="M23" s="177">
        <v>7</v>
      </c>
      <c r="N23" s="5"/>
    </row>
    <row r="24" spans="3:14" ht="27" customHeight="1" x14ac:dyDescent="0.25">
      <c r="C24" s="305" t="s">
        <v>48</v>
      </c>
      <c r="D24" s="325"/>
      <c r="E24" s="325"/>
      <c r="F24" s="325"/>
      <c r="G24" s="326"/>
      <c r="H24" s="380">
        <v>0</v>
      </c>
      <c r="I24" s="8">
        <v>60000</v>
      </c>
      <c r="J24" s="8">
        <v>0</v>
      </c>
      <c r="K24" s="8">
        <v>0</v>
      </c>
      <c r="L24" s="8">
        <v>0</v>
      </c>
      <c r="M24" s="8">
        <v>0</v>
      </c>
      <c r="N24" s="5"/>
    </row>
    <row r="25" spans="3:14" ht="28.5" customHeight="1" x14ac:dyDescent="0.25">
      <c r="C25" s="305" t="s">
        <v>49</v>
      </c>
      <c r="D25" s="306"/>
      <c r="E25" s="306"/>
      <c r="F25" s="306"/>
      <c r="G25" s="306"/>
      <c r="H25" s="383">
        <v>0</v>
      </c>
      <c r="I25" s="8">
        <v>60000</v>
      </c>
      <c r="J25" s="8">
        <v>13207</v>
      </c>
      <c r="K25" s="8">
        <f>J25/I25*100</f>
        <v>22.011666666666667</v>
      </c>
      <c r="L25" s="8">
        <v>13207</v>
      </c>
      <c r="M25" s="8">
        <v>13207</v>
      </c>
      <c r="N25" s="5"/>
    </row>
    <row r="26" spans="3:14" x14ac:dyDescent="0.25">
      <c r="C26" s="301" t="s">
        <v>50</v>
      </c>
      <c r="D26" s="302"/>
      <c r="E26" s="302"/>
      <c r="F26" s="302"/>
      <c r="G26" s="302"/>
      <c r="H26" s="384">
        <v>0</v>
      </c>
      <c r="I26" s="139">
        <v>0</v>
      </c>
      <c r="J26" s="139">
        <f>J24-J25</f>
        <v>-13207</v>
      </c>
      <c r="K26" s="139">
        <v>0</v>
      </c>
      <c r="L26" s="139">
        <f>L24-L25</f>
        <v>-13207</v>
      </c>
      <c r="M26" s="139">
        <f>M24-M25</f>
        <v>-13207</v>
      </c>
      <c r="N26" s="5"/>
    </row>
    <row r="27" spans="3:14" x14ac:dyDescent="0.25">
      <c r="C27" s="13"/>
      <c r="D27" s="11"/>
      <c r="E27" s="11"/>
      <c r="F27" s="11"/>
      <c r="G27" s="11"/>
      <c r="H27" s="11"/>
      <c r="I27" s="12"/>
      <c r="J27" s="12"/>
      <c r="K27" s="12"/>
      <c r="L27" s="12"/>
      <c r="M27" s="12"/>
      <c r="N27" s="5"/>
    </row>
    <row r="28" spans="3:14" x14ac:dyDescent="0.25">
      <c r="C28" s="303" t="s">
        <v>72</v>
      </c>
      <c r="D28" s="304"/>
      <c r="E28" s="304"/>
      <c r="F28" s="304"/>
      <c r="G28" s="304"/>
      <c r="H28" s="304"/>
      <c r="I28" s="304"/>
      <c r="J28" s="304"/>
      <c r="K28" s="304"/>
      <c r="L28" s="304"/>
      <c r="M28" s="304"/>
      <c r="N28" s="5"/>
    </row>
    <row r="29" spans="3:14" x14ac:dyDescent="0.25">
      <c r="C29" s="13"/>
      <c r="D29" s="11"/>
      <c r="E29" s="11"/>
      <c r="F29" s="11"/>
      <c r="G29" s="11"/>
      <c r="H29" s="11"/>
      <c r="I29" s="12"/>
      <c r="J29" s="12"/>
      <c r="K29" s="12"/>
      <c r="L29" s="12"/>
      <c r="M29" s="12"/>
      <c r="N29" s="5"/>
    </row>
    <row r="30" spans="3:14" ht="45" x14ac:dyDescent="0.25">
      <c r="C30" s="388" t="s">
        <v>137</v>
      </c>
      <c r="D30" s="388"/>
      <c r="E30" s="388"/>
      <c r="F30" s="388"/>
      <c r="G30" s="388"/>
      <c r="H30" s="369" t="s">
        <v>139</v>
      </c>
      <c r="I30" s="6" t="s">
        <v>131</v>
      </c>
      <c r="J30" s="6" t="s">
        <v>116</v>
      </c>
      <c r="K30" s="6" t="s">
        <v>61</v>
      </c>
      <c r="L30" s="6" t="s">
        <v>114</v>
      </c>
      <c r="M30" s="6" t="s">
        <v>113</v>
      </c>
      <c r="N30" s="5"/>
    </row>
    <row r="31" spans="3:14" x14ac:dyDescent="0.25">
      <c r="C31" s="316">
        <v>1</v>
      </c>
      <c r="D31" s="317"/>
      <c r="E31" s="317"/>
      <c r="F31" s="317"/>
      <c r="G31" s="318"/>
      <c r="H31" s="296">
        <v>2</v>
      </c>
      <c r="I31" s="178">
        <v>3</v>
      </c>
      <c r="J31" s="178">
        <v>4</v>
      </c>
      <c r="K31" s="177" t="s">
        <v>121</v>
      </c>
      <c r="L31" s="178">
        <v>6</v>
      </c>
      <c r="M31" s="178">
        <v>7</v>
      </c>
      <c r="N31" s="5"/>
    </row>
    <row r="32" spans="3:14" ht="37.5" customHeight="1" x14ac:dyDescent="0.25">
      <c r="C32" s="322" t="s">
        <v>62</v>
      </c>
      <c r="D32" s="323"/>
      <c r="E32" s="323"/>
      <c r="F32" s="323"/>
      <c r="G32" s="324"/>
      <c r="H32" s="381">
        <v>59362.19</v>
      </c>
      <c r="I32" s="14">
        <v>141687.49</v>
      </c>
      <c r="J32" s="14">
        <v>13207</v>
      </c>
      <c r="K32" s="14">
        <f>J32/I32*100</f>
        <v>9.3212181258910025</v>
      </c>
      <c r="L32" s="14">
        <v>13207</v>
      </c>
      <c r="M32" s="24">
        <v>13207</v>
      </c>
      <c r="N32" s="5"/>
    </row>
    <row r="33" spans="3:14" x14ac:dyDescent="0.25">
      <c r="N33" s="5"/>
    </row>
    <row r="34" spans="3:14" x14ac:dyDescent="0.25">
      <c r="N34" s="5"/>
    </row>
    <row r="35" spans="3:14" x14ac:dyDescent="0.25">
      <c r="C35" s="15"/>
      <c r="D35" s="16"/>
      <c r="E35" s="16"/>
      <c r="F35" s="16"/>
      <c r="G35" s="16"/>
      <c r="H35" s="382"/>
      <c r="I35" s="17"/>
      <c r="J35" s="17"/>
      <c r="K35" s="17"/>
      <c r="L35" s="17"/>
      <c r="M35" s="17"/>
    </row>
    <row r="38" spans="3:14" x14ac:dyDescent="0.25">
      <c r="J38" s="5"/>
      <c r="K38" s="5"/>
    </row>
  </sheetData>
  <mergeCells count="22">
    <mergeCell ref="C23:G23"/>
    <mergeCell ref="C32:G32"/>
    <mergeCell ref="C31:G31"/>
    <mergeCell ref="C24:G24"/>
    <mergeCell ref="C22:G22"/>
    <mergeCell ref="C30:G30"/>
    <mergeCell ref="E1:I2"/>
    <mergeCell ref="C26:G26"/>
    <mergeCell ref="C28:M28"/>
    <mergeCell ref="C25:G25"/>
    <mergeCell ref="C4:M4"/>
    <mergeCell ref="C6:M6"/>
    <mergeCell ref="C8:M8"/>
    <mergeCell ref="C12:G12"/>
    <mergeCell ref="C13:G13"/>
    <mergeCell ref="C14:G14"/>
    <mergeCell ref="C16:G16"/>
    <mergeCell ref="C17:G17"/>
    <mergeCell ref="C18:G18"/>
    <mergeCell ref="C20:M20"/>
    <mergeCell ref="C10:G10"/>
    <mergeCell ref="C11:G1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I36" sqref="I36:I39"/>
    </sheetView>
  </sheetViews>
  <sheetFormatPr defaultRowHeight="15" x14ac:dyDescent="0.25"/>
  <cols>
    <col min="1" max="1" width="41.85546875" customWidth="1"/>
    <col min="2" max="2" width="17.85546875" customWidth="1"/>
    <col min="3" max="3" width="15.85546875" customWidth="1"/>
    <col min="4" max="4" width="14.140625" customWidth="1"/>
    <col min="5" max="5" width="11.5703125" customWidth="1"/>
    <col min="6" max="6" width="15" customWidth="1"/>
    <col min="7" max="7" width="13.5703125" customWidth="1"/>
    <col min="8" max="8" width="17.140625" customWidth="1"/>
    <col min="9" max="9" width="14.140625" customWidth="1"/>
    <col min="10" max="10" width="12.7109375" customWidth="1"/>
  </cols>
  <sheetData>
    <row r="1" spans="1:10" x14ac:dyDescent="0.25">
      <c r="A1" s="327" t="s">
        <v>76</v>
      </c>
      <c r="B1" s="327"/>
      <c r="C1" s="327"/>
      <c r="D1" s="327"/>
      <c r="E1" s="327"/>
      <c r="F1" s="327"/>
      <c r="G1" s="327"/>
    </row>
    <row r="2" spans="1:10" x14ac:dyDescent="0.25">
      <c r="A2" s="327" t="s">
        <v>77</v>
      </c>
      <c r="B2" s="327"/>
      <c r="C2" s="327"/>
      <c r="D2" s="327"/>
      <c r="E2" s="327"/>
      <c r="F2" s="327"/>
      <c r="G2" s="327"/>
    </row>
    <row r="3" spans="1:10" x14ac:dyDescent="0.25">
      <c r="A3" s="183"/>
      <c r="B3" s="183"/>
      <c r="C3" s="183"/>
      <c r="D3" s="183"/>
      <c r="E3" s="183"/>
      <c r="F3" s="183"/>
      <c r="G3" s="183"/>
    </row>
    <row r="4" spans="1:10" x14ac:dyDescent="0.25">
      <c r="A4" s="183"/>
      <c r="B4" s="183"/>
      <c r="C4" s="183"/>
      <c r="D4" s="183"/>
      <c r="E4" s="183"/>
      <c r="F4" s="183"/>
      <c r="G4" s="183"/>
    </row>
    <row r="5" spans="1:10" x14ac:dyDescent="0.25">
      <c r="A5" s="328" t="s">
        <v>107</v>
      </c>
      <c r="B5" s="328"/>
      <c r="C5" s="328"/>
      <c r="D5" s="328"/>
      <c r="E5" s="328"/>
      <c r="F5" s="328"/>
      <c r="G5" s="328"/>
    </row>
    <row r="6" spans="1:10" ht="15.75" thickBot="1" x14ac:dyDescent="0.3">
      <c r="A6" s="66"/>
      <c r="B6" s="66"/>
      <c r="C6" s="66"/>
      <c r="D6" s="66"/>
      <c r="E6" s="66"/>
      <c r="F6" s="66"/>
      <c r="G6" s="66"/>
    </row>
    <row r="7" spans="1:10" ht="45.75" thickBot="1" x14ac:dyDescent="0.3">
      <c r="A7" s="93">
        <v>2</v>
      </c>
      <c r="B7" s="93" t="s">
        <v>129</v>
      </c>
      <c r="C7" s="67" t="s">
        <v>131</v>
      </c>
      <c r="D7" s="158" t="s">
        <v>115</v>
      </c>
      <c r="E7" s="159" t="s">
        <v>61</v>
      </c>
      <c r="F7" s="159" t="s">
        <v>110</v>
      </c>
      <c r="G7" s="390" t="s">
        <v>111</v>
      </c>
      <c r="H7" s="389"/>
    </row>
    <row r="8" spans="1:10" ht="15.75" thickBot="1" x14ac:dyDescent="0.3">
      <c r="A8" s="93">
        <v>1</v>
      </c>
      <c r="B8" s="93">
        <v>2</v>
      </c>
      <c r="C8" s="67">
        <v>3</v>
      </c>
      <c r="D8" s="67">
        <v>4</v>
      </c>
      <c r="E8" s="67" t="s">
        <v>121</v>
      </c>
      <c r="F8" s="67">
        <v>6</v>
      </c>
      <c r="G8" s="390">
        <v>7</v>
      </c>
    </row>
    <row r="9" spans="1:10" x14ac:dyDescent="0.25">
      <c r="A9" s="160" t="s">
        <v>2</v>
      </c>
      <c r="B9" s="230"/>
      <c r="C9" s="161"/>
      <c r="D9" s="161"/>
      <c r="E9" s="161"/>
      <c r="F9" s="161"/>
      <c r="G9" s="391"/>
    </row>
    <row r="10" spans="1:10" x14ac:dyDescent="0.25">
      <c r="A10" s="246" t="s">
        <v>78</v>
      </c>
      <c r="B10" s="247">
        <f>SUM(B11:B14)</f>
        <v>1824904.83</v>
      </c>
      <c r="C10" s="248">
        <f>SUM(C11:C14)</f>
        <v>2281363.88</v>
      </c>
      <c r="D10" s="248">
        <f>D11+D12+D13+D14</f>
        <v>2279537</v>
      </c>
      <c r="E10" s="248">
        <f>D10/C10*100</f>
        <v>99.919921586555503</v>
      </c>
      <c r="F10" s="248">
        <f>SUM(F11:F14)</f>
        <v>2279537</v>
      </c>
      <c r="G10" s="392">
        <f>SUM(G11:G14)</f>
        <v>2279537</v>
      </c>
      <c r="H10" s="94"/>
      <c r="I10" s="5"/>
    </row>
    <row r="11" spans="1:10" ht="26.25" x14ac:dyDescent="0.25">
      <c r="A11" s="68" t="s">
        <v>15</v>
      </c>
      <c r="B11" s="69">
        <v>1528848.5</v>
      </c>
      <c r="C11" s="70">
        <v>1904370.13</v>
      </c>
      <c r="D11" s="70">
        <v>1862015</v>
      </c>
      <c r="E11" s="70">
        <f>D11/C11*100</f>
        <v>97.775898217853268</v>
      </c>
      <c r="F11" s="70">
        <v>1862015</v>
      </c>
      <c r="G11" s="393">
        <v>1862015</v>
      </c>
      <c r="H11" s="94"/>
      <c r="I11" s="5"/>
    </row>
    <row r="12" spans="1:10" ht="39" x14ac:dyDescent="0.25">
      <c r="A12" s="154" t="s">
        <v>14</v>
      </c>
      <c r="B12" s="231">
        <v>129000.32000000001</v>
      </c>
      <c r="C12" s="155">
        <v>153050</v>
      </c>
      <c r="D12" s="155">
        <v>170000</v>
      </c>
      <c r="E12" s="70">
        <f t="shared" ref="E12:E14" si="0">D12/C12*100</f>
        <v>111.07481215289121</v>
      </c>
      <c r="F12" s="155">
        <v>170000</v>
      </c>
      <c r="G12" s="394">
        <v>170000</v>
      </c>
      <c r="H12" s="94"/>
      <c r="I12" s="5"/>
    </row>
    <row r="13" spans="1:10" ht="39" x14ac:dyDescent="0.25">
      <c r="A13" s="154" t="s">
        <v>11</v>
      </c>
      <c r="B13" s="231">
        <v>14704.36</v>
      </c>
      <c r="C13" s="155">
        <v>21532</v>
      </c>
      <c r="D13" s="155">
        <v>20532</v>
      </c>
      <c r="E13" s="70">
        <f t="shared" si="0"/>
        <v>95.355749582017452</v>
      </c>
      <c r="F13" s="155">
        <v>20532</v>
      </c>
      <c r="G13" s="394">
        <v>20532</v>
      </c>
      <c r="H13" s="94"/>
      <c r="I13" s="5"/>
    </row>
    <row r="14" spans="1:10" ht="26.25" x14ac:dyDescent="0.25">
      <c r="A14" s="154" t="s">
        <v>6</v>
      </c>
      <c r="B14" s="231">
        <v>152351.65</v>
      </c>
      <c r="C14" s="155">
        <v>202411.75</v>
      </c>
      <c r="D14" s="155">
        <v>226990</v>
      </c>
      <c r="E14" s="70">
        <f t="shared" si="0"/>
        <v>112.14269922571194</v>
      </c>
      <c r="F14" s="155">
        <v>226990</v>
      </c>
      <c r="G14" s="394">
        <v>226990</v>
      </c>
      <c r="H14" s="94"/>
      <c r="I14" s="5"/>
      <c r="J14" s="222"/>
    </row>
    <row r="15" spans="1:10" x14ac:dyDescent="0.25">
      <c r="A15" s="240" t="s">
        <v>79</v>
      </c>
      <c r="B15" s="241">
        <f>B16</f>
        <v>15.6</v>
      </c>
      <c r="C15" s="242">
        <f>C16</f>
        <v>240</v>
      </c>
      <c r="D15" s="242">
        <f t="shared" ref="D15" si="1">D16</f>
        <v>240</v>
      </c>
      <c r="E15" s="242">
        <f>D15/C15*100</f>
        <v>100</v>
      </c>
      <c r="F15" s="242">
        <f>F16</f>
        <v>240</v>
      </c>
      <c r="G15" s="395">
        <f>G16</f>
        <v>240</v>
      </c>
      <c r="H15" s="94"/>
      <c r="I15" s="5"/>
    </row>
    <row r="16" spans="1:10" ht="26.25" x14ac:dyDescent="0.25">
      <c r="A16" s="154" t="s">
        <v>16</v>
      </c>
      <c r="B16" s="231">
        <v>15.6</v>
      </c>
      <c r="C16" s="155">
        <v>240</v>
      </c>
      <c r="D16" s="155">
        <v>240</v>
      </c>
      <c r="E16" s="155">
        <f>D16/C16*100</f>
        <v>100</v>
      </c>
      <c r="F16" s="155">
        <v>240</v>
      </c>
      <c r="G16" s="396">
        <v>240</v>
      </c>
      <c r="H16" s="94"/>
      <c r="I16" s="5"/>
    </row>
    <row r="17" spans="1:10" x14ac:dyDescent="0.25">
      <c r="A17" s="164" t="s">
        <v>80</v>
      </c>
      <c r="B17" s="233">
        <f>B10+B15</f>
        <v>1824920.4300000002</v>
      </c>
      <c r="C17" s="165">
        <f>C10+C15</f>
        <v>2281603.88</v>
      </c>
      <c r="D17" s="165">
        <f>D10+D15</f>
        <v>2279777</v>
      </c>
      <c r="E17" s="165">
        <f>D17/C17*100</f>
        <v>99.919930009936692</v>
      </c>
      <c r="F17" s="165">
        <f>F15+F10</f>
        <v>2279777</v>
      </c>
      <c r="G17" s="397">
        <f>G15+G10</f>
        <v>2279777</v>
      </c>
      <c r="H17" s="94"/>
      <c r="I17" s="5"/>
    </row>
    <row r="18" spans="1:10" x14ac:dyDescent="0.25">
      <c r="A18" s="240" t="s">
        <v>81</v>
      </c>
      <c r="B18" s="241">
        <f>B19+B20+B21+B22+B23</f>
        <v>1710145.4300000002</v>
      </c>
      <c r="C18" s="242">
        <f>SUM(C19:C23)</f>
        <v>2211443.9000000004</v>
      </c>
      <c r="D18" s="242">
        <f>SUM(D19:D23)</f>
        <v>2212290</v>
      </c>
      <c r="E18" s="242">
        <f>D18/C18*100</f>
        <v>100.03826007071667</v>
      </c>
      <c r="F18" s="242">
        <f>F19+F20+F21+F22+F23</f>
        <v>2212290</v>
      </c>
      <c r="G18" s="398">
        <f>SUM(G19:G23)</f>
        <v>2212290</v>
      </c>
      <c r="H18" s="94"/>
      <c r="I18" s="5"/>
    </row>
    <row r="19" spans="1:10" x14ac:dyDescent="0.25">
      <c r="A19" s="154" t="s">
        <v>22</v>
      </c>
      <c r="B19" s="231">
        <v>1431345.26</v>
      </c>
      <c r="C19" s="155">
        <v>1794261.55</v>
      </c>
      <c r="D19" s="155">
        <v>1763800</v>
      </c>
      <c r="E19" s="155">
        <f>D19/C19*100</f>
        <v>98.302279285871109</v>
      </c>
      <c r="F19" s="155">
        <v>1763800</v>
      </c>
      <c r="G19" s="396">
        <v>1763800</v>
      </c>
      <c r="H19" s="94"/>
      <c r="I19" s="5"/>
    </row>
    <row r="20" spans="1:10" x14ac:dyDescent="0.25">
      <c r="A20" s="154" t="s">
        <v>19</v>
      </c>
      <c r="B20" s="231">
        <v>275545.36</v>
      </c>
      <c r="C20" s="155">
        <v>401881.34</v>
      </c>
      <c r="D20" s="155">
        <v>433540</v>
      </c>
      <c r="E20" s="155">
        <f t="shared" ref="E20:E23" si="2">D20/C20*100</f>
        <v>107.87761382501611</v>
      </c>
      <c r="F20" s="155">
        <v>433540</v>
      </c>
      <c r="G20" s="396">
        <v>433540</v>
      </c>
      <c r="H20" s="94"/>
      <c r="I20" s="5"/>
    </row>
    <row r="21" spans="1:10" x14ac:dyDescent="0.25">
      <c r="A21" s="154" t="s">
        <v>20</v>
      </c>
      <c r="B21" s="231">
        <v>3254.81</v>
      </c>
      <c r="C21" s="155">
        <v>9450</v>
      </c>
      <c r="D21" s="155">
        <v>9450</v>
      </c>
      <c r="E21" s="155">
        <f t="shared" si="2"/>
        <v>100</v>
      </c>
      <c r="F21" s="155">
        <v>9450</v>
      </c>
      <c r="G21" s="396">
        <v>9450</v>
      </c>
      <c r="H21" s="94"/>
      <c r="I21" s="5"/>
      <c r="J21" s="94"/>
    </row>
    <row r="22" spans="1:10" ht="26.25" x14ac:dyDescent="0.25">
      <c r="A22" s="154" t="s">
        <v>70</v>
      </c>
      <c r="B22" s="231">
        <v>0</v>
      </c>
      <c r="C22" s="155">
        <v>5766.27</v>
      </c>
      <c r="D22" s="155">
        <v>5500</v>
      </c>
      <c r="E22" s="155">
        <f t="shared" si="2"/>
        <v>95.382283521236417</v>
      </c>
      <c r="F22" s="155">
        <v>5500</v>
      </c>
      <c r="G22" s="396">
        <v>5500</v>
      </c>
      <c r="H22" s="94"/>
      <c r="I22" s="5"/>
    </row>
    <row r="23" spans="1:10" x14ac:dyDescent="0.25">
      <c r="A23" s="154" t="s">
        <v>74</v>
      </c>
      <c r="B23" s="231">
        <v>0</v>
      </c>
      <c r="C23" s="155">
        <v>84.74</v>
      </c>
      <c r="D23" s="155">
        <v>0</v>
      </c>
      <c r="E23" s="155">
        <f t="shared" si="2"/>
        <v>0</v>
      </c>
      <c r="F23" s="155">
        <v>0</v>
      </c>
      <c r="G23" s="396">
        <v>0</v>
      </c>
      <c r="H23" s="94"/>
      <c r="I23" s="5"/>
    </row>
    <row r="24" spans="1:10" ht="26.25" x14ac:dyDescent="0.25">
      <c r="A24" s="240" t="s">
        <v>82</v>
      </c>
      <c r="B24" s="241">
        <f>B25+B26+B27</f>
        <v>32449.7</v>
      </c>
      <c r="C24" s="242">
        <f>C25+C26+C27</f>
        <v>211847.47</v>
      </c>
      <c r="D24" s="242">
        <f>D25+D26+D27</f>
        <v>67487</v>
      </c>
      <c r="E24" s="242">
        <f>D24/C24*100</f>
        <v>31.856410652437813</v>
      </c>
      <c r="F24" s="242">
        <f>F25+F26+F27</f>
        <v>67487</v>
      </c>
      <c r="G24" s="398">
        <f>SUM(G25:G27)</f>
        <v>67487</v>
      </c>
      <c r="H24" s="94"/>
      <c r="I24" s="5"/>
    </row>
    <row r="25" spans="1:10" ht="26.25" x14ac:dyDescent="0.25">
      <c r="A25" s="154" t="s">
        <v>67</v>
      </c>
      <c r="B25" s="231">
        <v>0</v>
      </c>
      <c r="C25" s="155">
        <v>1250</v>
      </c>
      <c r="D25" s="155">
        <v>1000</v>
      </c>
      <c r="E25" s="155">
        <f>D25/C25*100</f>
        <v>80</v>
      </c>
      <c r="F25" s="155">
        <v>1000</v>
      </c>
      <c r="G25" s="396">
        <v>1000</v>
      </c>
      <c r="H25" s="94"/>
      <c r="I25" s="5"/>
    </row>
    <row r="26" spans="1:10" ht="26.25" x14ac:dyDescent="0.25">
      <c r="A26" s="154" t="s">
        <v>21</v>
      </c>
      <c r="B26" s="231">
        <v>31935.27</v>
      </c>
      <c r="C26" s="155">
        <v>207897.47</v>
      </c>
      <c r="D26" s="155">
        <v>63787</v>
      </c>
      <c r="E26" s="155">
        <f t="shared" ref="E26:E27" si="3">D26/C26*100</f>
        <v>30.68195105981809</v>
      </c>
      <c r="F26" s="155">
        <v>63787</v>
      </c>
      <c r="G26" s="396">
        <v>63787</v>
      </c>
      <c r="H26" s="94"/>
      <c r="I26" s="5"/>
    </row>
    <row r="27" spans="1:10" ht="26.25" x14ac:dyDescent="0.25">
      <c r="A27" s="154" t="s">
        <v>27</v>
      </c>
      <c r="B27" s="231">
        <v>514.42999999999995</v>
      </c>
      <c r="C27" s="155">
        <v>2700</v>
      </c>
      <c r="D27" s="155">
        <v>2700</v>
      </c>
      <c r="E27" s="155">
        <f t="shared" si="3"/>
        <v>100</v>
      </c>
      <c r="F27" s="155">
        <v>2700</v>
      </c>
      <c r="G27" s="396">
        <v>2700</v>
      </c>
      <c r="H27" s="94"/>
      <c r="I27" s="5"/>
    </row>
    <row r="28" spans="1:10" x14ac:dyDescent="0.25">
      <c r="A28" s="164" t="s">
        <v>83</v>
      </c>
      <c r="B28" s="233">
        <f>B24+B18</f>
        <v>1742595.1300000001</v>
      </c>
      <c r="C28" s="165">
        <f>C18+C24</f>
        <v>2423291.3700000006</v>
      </c>
      <c r="D28" s="165">
        <f>D24+D18</f>
        <v>2279777</v>
      </c>
      <c r="E28" s="165">
        <f>D28/C28*100</f>
        <v>94.07770886420478</v>
      </c>
      <c r="F28" s="165">
        <f>F18+F24</f>
        <v>2279777</v>
      </c>
      <c r="G28" s="397">
        <f>G18+G24</f>
        <v>2279777</v>
      </c>
      <c r="H28" s="94"/>
      <c r="I28" s="5"/>
    </row>
    <row r="29" spans="1:10" x14ac:dyDescent="0.25">
      <c r="A29" s="162" t="s">
        <v>51</v>
      </c>
      <c r="B29" s="234"/>
      <c r="C29" s="163"/>
      <c r="D29" s="163"/>
      <c r="E29" s="163"/>
      <c r="F29" s="163"/>
      <c r="G29" s="399"/>
      <c r="H29" s="94"/>
      <c r="I29" s="5"/>
    </row>
    <row r="30" spans="1:10" x14ac:dyDescent="0.25">
      <c r="A30" s="156" t="s">
        <v>84</v>
      </c>
      <c r="B30" s="232">
        <v>0</v>
      </c>
      <c r="C30" s="157">
        <f t="shared" ref="C30:D30" si="4">C31</f>
        <v>60000</v>
      </c>
      <c r="D30" s="157">
        <f t="shared" si="4"/>
        <v>0</v>
      </c>
      <c r="E30" s="157">
        <v>0</v>
      </c>
      <c r="F30" s="157">
        <v>0</v>
      </c>
      <c r="G30" s="400">
        <v>0</v>
      </c>
      <c r="H30" s="94"/>
      <c r="I30" s="5"/>
    </row>
    <row r="31" spans="1:10" x14ac:dyDescent="0.25">
      <c r="A31" s="154" t="s">
        <v>85</v>
      </c>
      <c r="B31" s="231">
        <v>0</v>
      </c>
      <c r="C31" s="155">
        <v>60000</v>
      </c>
      <c r="D31" s="155">
        <v>0</v>
      </c>
      <c r="E31" s="155">
        <v>0</v>
      </c>
      <c r="F31" s="155">
        <v>0</v>
      </c>
      <c r="G31" s="396">
        <v>0</v>
      </c>
      <c r="H31" s="94"/>
      <c r="I31" s="5"/>
    </row>
    <row r="32" spans="1:10" x14ac:dyDescent="0.25">
      <c r="A32" s="164" t="s">
        <v>86</v>
      </c>
      <c r="B32" s="233"/>
      <c r="C32" s="165">
        <f>C30</f>
        <v>60000</v>
      </c>
      <c r="D32" s="165">
        <v>0</v>
      </c>
      <c r="E32" s="165">
        <v>0</v>
      </c>
      <c r="F32" s="165">
        <v>0</v>
      </c>
      <c r="G32" s="397">
        <v>0</v>
      </c>
      <c r="H32" s="94"/>
      <c r="I32" s="5"/>
    </row>
    <row r="33" spans="1:9" ht="26.25" x14ac:dyDescent="0.25">
      <c r="A33" s="156" t="s">
        <v>87</v>
      </c>
      <c r="B33" s="232">
        <v>0</v>
      </c>
      <c r="C33" s="157">
        <f t="shared" ref="C33:D33" si="5">C34</f>
        <v>60000</v>
      </c>
      <c r="D33" s="157">
        <f t="shared" si="5"/>
        <v>13207</v>
      </c>
      <c r="E33" s="157">
        <f>D33/C33*100</f>
        <v>22.011666666666667</v>
      </c>
      <c r="F33" s="157">
        <f>F34</f>
        <v>13207</v>
      </c>
      <c r="G33" s="400">
        <f>G34</f>
        <v>13207</v>
      </c>
      <c r="H33" s="94"/>
      <c r="I33" s="5"/>
    </row>
    <row r="34" spans="1:9" ht="26.25" x14ac:dyDescent="0.25">
      <c r="A34" s="243" t="s">
        <v>88</v>
      </c>
      <c r="B34" s="244">
        <v>0</v>
      </c>
      <c r="C34" s="245">
        <v>60000</v>
      </c>
      <c r="D34" s="245">
        <v>13207</v>
      </c>
      <c r="E34" s="245">
        <f>D34/C34*100</f>
        <v>22.011666666666667</v>
      </c>
      <c r="F34" s="245">
        <v>13207</v>
      </c>
      <c r="G34" s="396">
        <v>13207</v>
      </c>
      <c r="H34" s="94"/>
      <c r="I34" s="5"/>
    </row>
    <row r="35" spans="1:9" x14ac:dyDescent="0.25">
      <c r="A35" s="166" t="s">
        <v>89</v>
      </c>
      <c r="B35" s="235">
        <v>0</v>
      </c>
      <c r="C35" s="167">
        <f>C33</f>
        <v>60000</v>
      </c>
      <c r="D35" s="167">
        <f>D33</f>
        <v>13207</v>
      </c>
      <c r="E35" s="167">
        <f>D35/C35*100</f>
        <v>22.011666666666667</v>
      </c>
      <c r="F35" s="167">
        <f>F33</f>
        <v>13207</v>
      </c>
      <c r="G35" s="401">
        <f>G33</f>
        <v>13207</v>
      </c>
      <c r="H35" s="94"/>
      <c r="I35" s="5"/>
    </row>
    <row r="36" spans="1:9" x14ac:dyDescent="0.25">
      <c r="A36" s="170" t="s">
        <v>90</v>
      </c>
      <c r="B36" s="236"/>
      <c r="C36" s="171"/>
      <c r="D36" s="358"/>
      <c r="E36" s="358"/>
      <c r="F36" s="153"/>
      <c r="G36" s="402"/>
      <c r="H36" s="94"/>
      <c r="I36" s="5"/>
    </row>
    <row r="37" spans="1:9" x14ac:dyDescent="0.25">
      <c r="A37" s="172" t="s">
        <v>91</v>
      </c>
      <c r="B37" s="237">
        <v>59362.19</v>
      </c>
      <c r="C37" s="173">
        <v>141687.49</v>
      </c>
      <c r="D37" s="359">
        <v>13207</v>
      </c>
      <c r="E37" s="359">
        <f>D37/C37*100</f>
        <v>9.3212181258910025</v>
      </c>
      <c r="F37" s="359">
        <v>13207</v>
      </c>
      <c r="G37" s="403">
        <v>13207</v>
      </c>
      <c r="H37" s="94"/>
      <c r="I37" s="5"/>
    </row>
    <row r="38" spans="1:9" ht="26.25" x14ac:dyDescent="0.25">
      <c r="A38" s="174" t="s">
        <v>93</v>
      </c>
      <c r="B38" s="238">
        <f>B17+B37</f>
        <v>1884282.62</v>
      </c>
      <c r="C38" s="169">
        <f>C17+C32+C37</f>
        <v>2483291.37</v>
      </c>
      <c r="D38" s="169">
        <f>D17+D32+D37</f>
        <v>2292984</v>
      </c>
      <c r="E38" s="169">
        <f>D38/C38*100</f>
        <v>92.336486475205675</v>
      </c>
      <c r="F38" s="169">
        <f>F17+F37</f>
        <v>2292984</v>
      </c>
      <c r="G38" s="404">
        <f>G37+G28</f>
        <v>2292984</v>
      </c>
      <c r="H38" s="94"/>
      <c r="I38" s="5"/>
    </row>
    <row r="39" spans="1:9" ht="15.75" thickBot="1" x14ac:dyDescent="0.3">
      <c r="A39" s="184" t="s">
        <v>92</v>
      </c>
      <c r="B39" s="239">
        <f>B28+B35</f>
        <v>1742595.1300000001</v>
      </c>
      <c r="C39" s="185">
        <f>C28+C35</f>
        <v>2483291.3700000006</v>
      </c>
      <c r="D39" s="185">
        <f>D28+D35</f>
        <v>2292984</v>
      </c>
      <c r="E39" s="185">
        <f>D39/C39*100</f>
        <v>92.336486475205675</v>
      </c>
      <c r="F39" s="185">
        <f>F28+F35</f>
        <v>2292984</v>
      </c>
      <c r="G39" s="405">
        <f>G28+G35</f>
        <v>2292984</v>
      </c>
      <c r="H39" s="94"/>
      <c r="I39" s="5"/>
    </row>
    <row r="41" spans="1:9" x14ac:dyDescent="0.25">
      <c r="C41" s="5"/>
    </row>
    <row r="44" spans="1:9" x14ac:dyDescent="0.25">
      <c r="B44" s="5"/>
    </row>
  </sheetData>
  <mergeCells count="3">
    <mergeCell ref="A1:G1"/>
    <mergeCell ref="A2:G2"/>
    <mergeCell ref="A5:G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2"/>
  <sheetViews>
    <sheetView topLeftCell="A10" workbookViewId="0">
      <selection sqref="A1:J71"/>
    </sheetView>
  </sheetViews>
  <sheetFormatPr defaultRowHeight="15" x14ac:dyDescent="0.25"/>
  <cols>
    <col min="1" max="1" width="6.5703125" customWidth="1"/>
    <col min="2" max="2" width="9.85546875" customWidth="1"/>
    <col min="3" max="3" width="13.28515625" customWidth="1"/>
    <col min="4" max="4" width="27.28515625" customWidth="1"/>
    <col min="5" max="5" width="15.7109375" customWidth="1"/>
    <col min="6" max="6" width="14.5703125" customWidth="1"/>
    <col min="7" max="7" width="14.42578125" customWidth="1"/>
    <col min="8" max="8" width="9.28515625" customWidth="1"/>
    <col min="9" max="9" width="15.28515625" customWidth="1"/>
    <col min="10" max="10" width="14.85546875" customWidth="1"/>
    <col min="12" max="12" width="9.42578125" bestFit="1" customWidth="1"/>
    <col min="15" max="15" width="18" customWidth="1"/>
  </cols>
  <sheetData>
    <row r="1" spans="1:15" x14ac:dyDescent="0.25">
      <c r="A1" s="329" t="s">
        <v>1</v>
      </c>
      <c r="B1" s="329"/>
      <c r="C1" s="329"/>
      <c r="D1" s="329"/>
      <c r="E1" s="329"/>
      <c r="F1" s="329"/>
      <c r="G1" s="329"/>
      <c r="H1" s="329"/>
      <c r="I1" s="329"/>
      <c r="J1" s="329"/>
    </row>
    <row r="2" spans="1:15" x14ac:dyDescent="0.25">
      <c r="A2" s="329" t="s">
        <v>108</v>
      </c>
      <c r="B2" s="329"/>
      <c r="C2" s="329"/>
      <c r="D2" s="329"/>
      <c r="E2" s="329"/>
      <c r="F2" s="329"/>
      <c r="G2" s="329"/>
      <c r="H2" s="329"/>
      <c r="I2" s="329"/>
      <c r="J2" s="329"/>
    </row>
    <row r="3" spans="1:15" x14ac:dyDescent="0.25">
      <c r="A3" s="329" t="s">
        <v>3</v>
      </c>
      <c r="B3" s="329"/>
      <c r="C3" s="329"/>
      <c r="D3" s="329"/>
      <c r="E3" s="329"/>
      <c r="F3" s="329"/>
      <c r="G3" s="329"/>
      <c r="H3" s="329"/>
      <c r="I3" s="329"/>
      <c r="J3" s="329"/>
    </row>
    <row r="4" spans="1:15" x14ac:dyDescent="0.25">
      <c r="A4" s="19"/>
      <c r="B4" s="19"/>
      <c r="C4" s="19"/>
      <c r="D4" s="19"/>
      <c r="E4" s="19"/>
      <c r="F4" s="273"/>
      <c r="G4" s="273"/>
      <c r="H4" s="273"/>
      <c r="I4" s="273"/>
      <c r="J4" s="273"/>
    </row>
    <row r="5" spans="1:15" ht="15.75" thickBot="1" x14ac:dyDescent="0.3">
      <c r="A5" s="19"/>
      <c r="B5" s="19"/>
      <c r="C5" s="19"/>
      <c r="D5" s="19"/>
      <c r="E5" s="273"/>
      <c r="F5" s="273"/>
      <c r="G5" s="273"/>
      <c r="H5" s="273"/>
      <c r="I5" s="273"/>
      <c r="J5" s="273"/>
    </row>
    <row r="6" spans="1:15" ht="47.25" customHeight="1" thickBot="1" x14ac:dyDescent="0.3">
      <c r="A6" s="406" t="s">
        <v>7</v>
      </c>
      <c r="B6" s="407" t="s">
        <v>12</v>
      </c>
      <c r="C6" s="407" t="s">
        <v>8</v>
      </c>
      <c r="D6" s="408" t="s">
        <v>4</v>
      </c>
      <c r="E6" s="409" t="s">
        <v>129</v>
      </c>
      <c r="F6" s="124" t="s">
        <v>131</v>
      </c>
      <c r="G6" s="125" t="s">
        <v>115</v>
      </c>
      <c r="H6" s="125" t="s">
        <v>61</v>
      </c>
      <c r="I6" s="125" t="s">
        <v>110</v>
      </c>
      <c r="J6" s="125" t="s">
        <v>111</v>
      </c>
    </row>
    <row r="7" spans="1:15" ht="45.75" thickBot="1" x14ac:dyDescent="0.3">
      <c r="A7" s="127">
        <v>1</v>
      </c>
      <c r="B7" s="127">
        <v>2</v>
      </c>
      <c r="C7" s="127">
        <v>3</v>
      </c>
      <c r="D7" s="127">
        <v>4</v>
      </c>
      <c r="E7" s="127">
        <v>5</v>
      </c>
      <c r="F7" s="20">
        <v>6</v>
      </c>
      <c r="G7" s="20">
        <v>7</v>
      </c>
      <c r="H7" s="20" t="s">
        <v>136</v>
      </c>
      <c r="I7" s="20">
        <v>9</v>
      </c>
      <c r="J7" s="20">
        <v>10</v>
      </c>
    </row>
    <row r="8" spans="1:15" x14ac:dyDescent="0.25">
      <c r="A8" s="126">
        <v>6</v>
      </c>
      <c r="B8" s="332" t="s">
        <v>3</v>
      </c>
      <c r="C8" s="333"/>
      <c r="D8" s="334"/>
      <c r="E8" s="351">
        <f>SUM(E9:E16)</f>
        <v>1824904.7900000003</v>
      </c>
      <c r="F8" s="25">
        <f>SUM(F9:F16)</f>
        <v>2281363.88</v>
      </c>
      <c r="G8" s="21">
        <f>SUM(G9:G16)</f>
        <v>2279537</v>
      </c>
      <c r="H8" s="116">
        <f>G8/F8*100</f>
        <v>99.919921586555503</v>
      </c>
      <c r="I8" s="116">
        <f>SUM(I9:I16)</f>
        <v>2279537</v>
      </c>
      <c r="J8" s="410">
        <f>SUM(J9:J16)</f>
        <v>2279537</v>
      </c>
      <c r="L8" s="94"/>
    </row>
    <row r="9" spans="1:15" ht="47.25" customHeight="1" x14ac:dyDescent="0.25">
      <c r="A9" s="59"/>
      <c r="B9" s="32">
        <v>63</v>
      </c>
      <c r="C9" s="32">
        <v>503</v>
      </c>
      <c r="D9" s="33" t="s">
        <v>15</v>
      </c>
      <c r="E9" s="352">
        <v>47533.41</v>
      </c>
      <c r="F9" s="34">
        <v>62278.19</v>
      </c>
      <c r="G9" s="35">
        <v>48515</v>
      </c>
      <c r="H9" s="117">
        <f>G9/F9*100</f>
        <v>77.900465636525396</v>
      </c>
      <c r="I9" s="117">
        <v>48515</v>
      </c>
      <c r="J9" s="411">
        <v>48515</v>
      </c>
      <c r="L9" s="94"/>
      <c r="O9" s="5"/>
    </row>
    <row r="10" spans="1:15" ht="47.25" customHeight="1" x14ac:dyDescent="0.25">
      <c r="A10" s="59"/>
      <c r="B10" s="32"/>
      <c r="C10" s="357">
        <v>511</v>
      </c>
      <c r="D10" s="40" t="s">
        <v>75</v>
      </c>
      <c r="E10" s="352">
        <v>0</v>
      </c>
      <c r="F10" s="34">
        <v>7115.6</v>
      </c>
      <c r="G10" s="35">
        <v>0</v>
      </c>
      <c r="H10" s="117">
        <v>0</v>
      </c>
      <c r="I10" s="117">
        <v>0</v>
      </c>
      <c r="J10" s="411">
        <v>0</v>
      </c>
      <c r="L10" s="94"/>
      <c r="O10" s="5"/>
    </row>
    <row r="11" spans="1:15" ht="45.75" customHeight="1" x14ac:dyDescent="0.25">
      <c r="A11" s="59"/>
      <c r="B11" s="32"/>
      <c r="C11" s="32">
        <v>512</v>
      </c>
      <c r="D11" s="33" t="s">
        <v>15</v>
      </c>
      <c r="E11" s="352">
        <v>1481315.09</v>
      </c>
      <c r="F11" s="34">
        <v>1834976.34</v>
      </c>
      <c r="G11" s="35">
        <v>1813500</v>
      </c>
      <c r="H11" s="117">
        <f>G11/F11*100</f>
        <v>98.829612157288082</v>
      </c>
      <c r="I11" s="117">
        <v>1813500</v>
      </c>
      <c r="J11" s="411">
        <v>1813500</v>
      </c>
      <c r="L11" s="94"/>
    </row>
    <row r="12" spans="1:15" ht="60" customHeight="1" x14ac:dyDescent="0.25">
      <c r="A12" s="59"/>
      <c r="B12" s="32">
        <v>65</v>
      </c>
      <c r="C12" s="32">
        <v>432</v>
      </c>
      <c r="D12" s="33" t="s">
        <v>14</v>
      </c>
      <c r="E12" s="352">
        <v>129000.32000000001</v>
      </c>
      <c r="F12" s="34">
        <v>153050</v>
      </c>
      <c r="G12" s="35">
        <v>170000</v>
      </c>
      <c r="H12" s="117">
        <f>G12/F12*100</f>
        <v>111.07481215289121</v>
      </c>
      <c r="I12" s="117">
        <v>170000</v>
      </c>
      <c r="J12" s="411">
        <v>170000</v>
      </c>
      <c r="L12" s="94"/>
    </row>
    <row r="13" spans="1:15" ht="76.5" customHeight="1" x14ac:dyDescent="0.25">
      <c r="A13" s="31"/>
      <c r="B13" s="36" t="s">
        <v>133</v>
      </c>
      <c r="C13" s="36" t="s">
        <v>23</v>
      </c>
      <c r="D13" s="33" t="s">
        <v>11</v>
      </c>
      <c r="E13" s="352">
        <v>14704.36</v>
      </c>
      <c r="F13" s="34">
        <v>20000</v>
      </c>
      <c r="G13" s="35">
        <v>19000</v>
      </c>
      <c r="H13" s="117">
        <f>G13/F13*100</f>
        <v>95</v>
      </c>
      <c r="I13" s="117">
        <v>19000</v>
      </c>
      <c r="J13" s="411">
        <v>19000</v>
      </c>
      <c r="L13" s="94"/>
      <c r="O13" s="5"/>
    </row>
    <row r="14" spans="1:15" ht="78" customHeight="1" x14ac:dyDescent="0.25">
      <c r="A14" s="59"/>
      <c r="B14" s="32"/>
      <c r="C14" s="32">
        <v>611</v>
      </c>
      <c r="D14" s="33" t="s">
        <v>11</v>
      </c>
      <c r="E14" s="352">
        <v>0</v>
      </c>
      <c r="F14" s="34">
        <v>1532</v>
      </c>
      <c r="G14" s="35">
        <v>1532</v>
      </c>
      <c r="H14" s="117">
        <f>G14/F14*100</f>
        <v>100</v>
      </c>
      <c r="I14" s="117">
        <v>1532</v>
      </c>
      <c r="J14" s="411">
        <v>1532</v>
      </c>
      <c r="L14" s="94"/>
    </row>
    <row r="15" spans="1:15" ht="61.5" customHeight="1" x14ac:dyDescent="0.25">
      <c r="A15" s="60"/>
      <c r="B15" s="37" t="s">
        <v>13</v>
      </c>
      <c r="C15" s="37" t="s">
        <v>9</v>
      </c>
      <c r="D15" s="33" t="s">
        <v>6</v>
      </c>
      <c r="E15" s="352">
        <v>21899.25</v>
      </c>
      <c r="F15" s="34">
        <v>44450</v>
      </c>
      <c r="G15" s="35">
        <v>13900</v>
      </c>
      <c r="H15" s="117">
        <f>G15/F15*100</f>
        <v>31.271091113610801</v>
      </c>
      <c r="I15" s="117">
        <v>13900</v>
      </c>
      <c r="J15" s="411">
        <v>13900</v>
      </c>
      <c r="L15" s="94"/>
      <c r="O15" s="5"/>
    </row>
    <row r="16" spans="1:15" ht="57" x14ac:dyDescent="0.25">
      <c r="A16" s="60"/>
      <c r="B16" s="37" t="s">
        <v>13</v>
      </c>
      <c r="C16" s="37" t="s">
        <v>10</v>
      </c>
      <c r="D16" s="33" t="s">
        <v>6</v>
      </c>
      <c r="E16" s="352">
        <v>130452.36</v>
      </c>
      <c r="F16" s="34">
        <v>157961.75</v>
      </c>
      <c r="G16" s="35">
        <v>213090</v>
      </c>
      <c r="H16" s="117">
        <f>G16/F16*100</f>
        <v>134.89974629934144</v>
      </c>
      <c r="I16" s="117">
        <v>213090</v>
      </c>
      <c r="J16" s="411">
        <v>213090</v>
      </c>
      <c r="L16" s="94"/>
      <c r="O16" s="5"/>
    </row>
    <row r="17" spans="1:15" x14ac:dyDescent="0.25">
      <c r="A17" s="27">
        <v>7</v>
      </c>
      <c r="B17" s="335" t="s">
        <v>17</v>
      </c>
      <c r="C17" s="336"/>
      <c r="D17" s="337"/>
      <c r="E17" s="353">
        <f>E18</f>
        <v>15.6</v>
      </c>
      <c r="F17" s="26">
        <f>SUM(F18)</f>
        <v>240</v>
      </c>
      <c r="G17" s="23">
        <f>SUM(G18)</f>
        <v>240</v>
      </c>
      <c r="H17" s="118">
        <f>G17/F17*100</f>
        <v>100</v>
      </c>
      <c r="I17" s="118">
        <f>I18</f>
        <v>240</v>
      </c>
      <c r="J17" s="28">
        <f>J18</f>
        <v>240</v>
      </c>
      <c r="L17" s="94"/>
    </row>
    <row r="18" spans="1:15" ht="43.5" x14ac:dyDescent="0.25">
      <c r="A18" s="38"/>
      <c r="B18" s="39">
        <v>72</v>
      </c>
      <c r="C18" s="39">
        <v>711</v>
      </c>
      <c r="D18" s="40" t="s">
        <v>16</v>
      </c>
      <c r="E18" s="352">
        <v>15.6</v>
      </c>
      <c r="F18" s="41">
        <v>240</v>
      </c>
      <c r="G18" s="42">
        <v>240</v>
      </c>
      <c r="H18" s="119">
        <f>G18/F18*100</f>
        <v>100</v>
      </c>
      <c r="I18" s="119">
        <v>240</v>
      </c>
      <c r="J18" s="43">
        <v>240</v>
      </c>
      <c r="L18" s="94"/>
    </row>
    <row r="19" spans="1:15" x14ac:dyDescent="0.25">
      <c r="A19" s="44">
        <v>8</v>
      </c>
      <c r="B19" s="341" t="s">
        <v>48</v>
      </c>
      <c r="C19" s="342"/>
      <c r="D19" s="343"/>
      <c r="E19" s="354">
        <v>0</v>
      </c>
      <c r="F19" s="45">
        <f>F20</f>
        <v>60000</v>
      </c>
      <c r="G19" s="46">
        <f>G20</f>
        <v>0</v>
      </c>
      <c r="H19" s="120">
        <v>0</v>
      </c>
      <c r="I19" s="120">
        <f>I20</f>
        <v>0</v>
      </c>
      <c r="J19" s="412">
        <f>J20</f>
        <v>0</v>
      </c>
      <c r="L19" s="94"/>
    </row>
    <row r="20" spans="1:15" x14ac:dyDescent="0.25">
      <c r="A20" s="47"/>
      <c r="B20" s="48" t="s">
        <v>134</v>
      </c>
      <c r="C20" s="274" t="s">
        <v>63</v>
      </c>
      <c r="D20" s="49" t="s">
        <v>57</v>
      </c>
      <c r="E20" s="355">
        <v>0</v>
      </c>
      <c r="F20" s="50">
        <v>60000</v>
      </c>
      <c r="G20" s="51">
        <v>0</v>
      </c>
      <c r="H20" s="121">
        <v>0</v>
      </c>
      <c r="I20" s="121">
        <v>0</v>
      </c>
      <c r="J20" s="52">
        <v>0</v>
      </c>
      <c r="L20" s="94"/>
    </row>
    <row r="21" spans="1:15" x14ac:dyDescent="0.25">
      <c r="A21" s="44">
        <v>9</v>
      </c>
      <c r="B21" s="341" t="s">
        <v>64</v>
      </c>
      <c r="C21" s="342"/>
      <c r="D21" s="343"/>
      <c r="E21" s="354">
        <f>SUM(E22:E29)</f>
        <v>59362.229999999996</v>
      </c>
      <c r="F21" s="45">
        <f>SUM(F22:F29)</f>
        <v>141687.49</v>
      </c>
      <c r="G21" s="46">
        <f>SUM(G22:G29)</f>
        <v>13207</v>
      </c>
      <c r="H21" s="120">
        <v>0</v>
      </c>
      <c r="I21" s="120">
        <f>SUM(I22:I29)</f>
        <v>13207</v>
      </c>
      <c r="J21" s="412">
        <f>SUM(J22:J29)</f>
        <v>13207</v>
      </c>
      <c r="L21" s="94"/>
    </row>
    <row r="22" spans="1:15" x14ac:dyDescent="0.25">
      <c r="A22" s="61"/>
      <c r="B22" s="53">
        <v>92</v>
      </c>
      <c r="C22" s="53">
        <v>503</v>
      </c>
      <c r="D22" s="49" t="s">
        <v>65</v>
      </c>
      <c r="E22" s="355">
        <v>-13.54</v>
      </c>
      <c r="F22" s="50">
        <v>10664.01</v>
      </c>
      <c r="G22" s="51">
        <v>0</v>
      </c>
      <c r="H22" s="121">
        <v>0</v>
      </c>
      <c r="I22" s="121">
        <v>0</v>
      </c>
      <c r="J22" s="52">
        <v>0</v>
      </c>
      <c r="L22" s="94"/>
      <c r="M22" s="5"/>
    </row>
    <row r="23" spans="1:15" x14ac:dyDescent="0.25">
      <c r="A23" s="47"/>
      <c r="B23" s="53">
        <v>92</v>
      </c>
      <c r="C23" s="53">
        <v>511</v>
      </c>
      <c r="D23" s="49" t="s">
        <v>65</v>
      </c>
      <c r="E23" s="355">
        <v>23706.63</v>
      </c>
      <c r="F23" s="50">
        <v>14277.99</v>
      </c>
      <c r="G23" s="51">
        <v>0</v>
      </c>
      <c r="H23" s="121">
        <v>0</v>
      </c>
      <c r="I23" s="121">
        <v>0</v>
      </c>
      <c r="J23" s="52">
        <v>0</v>
      </c>
      <c r="L23" s="94"/>
    </row>
    <row r="24" spans="1:15" x14ac:dyDescent="0.25">
      <c r="A24" s="47"/>
      <c r="B24" s="53">
        <v>92</v>
      </c>
      <c r="C24" s="53">
        <v>512</v>
      </c>
      <c r="D24" s="49" t="s">
        <v>65</v>
      </c>
      <c r="E24" s="355">
        <v>-26731.13</v>
      </c>
      <c r="F24" s="50">
        <v>-5476.34</v>
      </c>
      <c r="G24" s="51">
        <v>0</v>
      </c>
      <c r="H24" s="121">
        <v>0</v>
      </c>
      <c r="I24" s="121">
        <v>0</v>
      </c>
      <c r="J24" s="52">
        <v>0</v>
      </c>
      <c r="L24" s="94"/>
    </row>
    <row r="25" spans="1:15" x14ac:dyDescent="0.25">
      <c r="A25" s="61"/>
      <c r="B25" s="53">
        <v>92</v>
      </c>
      <c r="C25" s="53">
        <v>432</v>
      </c>
      <c r="D25" s="49" t="s">
        <v>65</v>
      </c>
      <c r="E25" s="355">
        <v>43315.43</v>
      </c>
      <c r="F25" s="50">
        <v>104804.6</v>
      </c>
      <c r="G25" s="51">
        <v>0</v>
      </c>
      <c r="H25" s="121">
        <v>0</v>
      </c>
      <c r="I25" s="121">
        <v>0</v>
      </c>
      <c r="J25" s="52">
        <v>0</v>
      </c>
      <c r="L25" s="94"/>
    </row>
    <row r="26" spans="1:15" x14ac:dyDescent="0.25">
      <c r="A26" s="47"/>
      <c r="B26" s="48" t="s">
        <v>135</v>
      </c>
      <c r="C26" s="48" t="s">
        <v>23</v>
      </c>
      <c r="D26" s="49" t="s">
        <v>65</v>
      </c>
      <c r="E26" s="355">
        <v>11871.98</v>
      </c>
      <c r="F26" s="50">
        <v>10188.77</v>
      </c>
      <c r="G26" s="51">
        <v>0</v>
      </c>
      <c r="H26" s="121">
        <v>0</v>
      </c>
      <c r="I26" s="121">
        <v>0</v>
      </c>
      <c r="J26" s="52">
        <v>0</v>
      </c>
      <c r="L26" s="94"/>
    </row>
    <row r="27" spans="1:15" x14ac:dyDescent="0.25">
      <c r="A27" s="47"/>
      <c r="B27" s="48" t="s">
        <v>135</v>
      </c>
      <c r="C27" s="48" t="s">
        <v>63</v>
      </c>
      <c r="D27" s="49" t="s">
        <v>65</v>
      </c>
      <c r="E27" s="355">
        <v>0</v>
      </c>
      <c r="F27" s="50">
        <v>0</v>
      </c>
      <c r="G27" s="51">
        <v>13207</v>
      </c>
      <c r="H27" s="121">
        <v>0</v>
      </c>
      <c r="I27" s="121">
        <v>13207</v>
      </c>
      <c r="J27" s="52">
        <v>13207</v>
      </c>
      <c r="L27" s="94"/>
    </row>
    <row r="28" spans="1:15" x14ac:dyDescent="0.25">
      <c r="A28" s="61"/>
      <c r="B28" s="53">
        <v>92</v>
      </c>
      <c r="C28" s="53">
        <v>611</v>
      </c>
      <c r="D28" s="49" t="s">
        <v>65</v>
      </c>
      <c r="E28" s="355">
        <v>3268.44</v>
      </c>
      <c r="F28" s="50">
        <v>3268.44</v>
      </c>
      <c r="G28" s="51">
        <v>0</v>
      </c>
      <c r="H28" s="121">
        <v>0</v>
      </c>
      <c r="I28" s="121">
        <v>0</v>
      </c>
      <c r="J28" s="52">
        <v>0</v>
      </c>
      <c r="L28" s="94"/>
    </row>
    <row r="29" spans="1:15" x14ac:dyDescent="0.25">
      <c r="A29" s="61"/>
      <c r="B29" s="53">
        <v>92</v>
      </c>
      <c r="C29" s="53">
        <v>711</v>
      </c>
      <c r="D29" s="49" t="s">
        <v>65</v>
      </c>
      <c r="E29" s="355">
        <v>3944.42</v>
      </c>
      <c r="F29" s="50">
        <v>3960.02</v>
      </c>
      <c r="G29" s="51">
        <v>0</v>
      </c>
      <c r="H29" s="121">
        <v>0</v>
      </c>
      <c r="I29" s="121">
        <v>0</v>
      </c>
      <c r="J29" s="52">
        <v>0</v>
      </c>
      <c r="L29" s="94"/>
    </row>
    <row r="30" spans="1:15" ht="15.75" thickBot="1" x14ac:dyDescent="0.3">
      <c r="A30" s="338" t="s">
        <v>68</v>
      </c>
      <c r="B30" s="339"/>
      <c r="C30" s="339"/>
      <c r="D30" s="340"/>
      <c r="E30" s="356">
        <f>E8+E17+E19+E21</f>
        <v>1884282.6200000003</v>
      </c>
      <c r="F30" s="54">
        <f>F8+F17+F19+F21</f>
        <v>2483291.37</v>
      </c>
      <c r="G30" s="54">
        <f>G8+G17+G19+G21</f>
        <v>2292984</v>
      </c>
      <c r="H30" s="122">
        <f>G30/F30*100</f>
        <v>92.336486475205675</v>
      </c>
      <c r="I30" s="122">
        <f>I8+I17+I19+I21</f>
        <v>2292984</v>
      </c>
      <c r="J30" s="55">
        <f>J8+J17+J19+J21</f>
        <v>2292984</v>
      </c>
      <c r="L30" s="94"/>
      <c r="O30" s="5"/>
    </row>
    <row r="31" spans="1:15" x14ac:dyDescent="0.25">
      <c r="A31" s="424"/>
      <c r="B31" s="424"/>
      <c r="C31" s="424"/>
      <c r="D31" s="424"/>
      <c r="E31" s="425"/>
      <c r="F31" s="426"/>
      <c r="G31" s="426"/>
      <c r="H31" s="426"/>
      <c r="I31" s="426"/>
      <c r="J31" s="426"/>
      <c r="L31" s="94"/>
      <c r="O31" s="5"/>
    </row>
    <row r="32" spans="1:15" x14ac:dyDescent="0.25">
      <c r="A32" s="424"/>
      <c r="B32" s="424"/>
      <c r="C32" s="424"/>
      <c r="D32" s="424"/>
      <c r="E32" s="425"/>
      <c r="F32" s="426"/>
      <c r="G32" s="426"/>
      <c r="H32" s="426"/>
      <c r="I32" s="426"/>
      <c r="J32" s="426"/>
      <c r="L32" s="94"/>
      <c r="O32" s="5"/>
    </row>
    <row r="33" spans="1:15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  <c r="L33" s="94"/>
      <c r="O33" s="5"/>
    </row>
    <row r="34" spans="1:15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  <c r="L34" s="94"/>
    </row>
    <row r="35" spans="1:15" x14ac:dyDescent="0.25">
      <c r="A35" s="330" t="s">
        <v>18</v>
      </c>
      <c r="B35" s="330"/>
      <c r="C35" s="330"/>
      <c r="D35" s="330"/>
      <c r="E35" s="330"/>
      <c r="F35" s="330"/>
      <c r="G35" s="330"/>
      <c r="H35" s="330"/>
      <c r="I35" s="330"/>
      <c r="J35" s="330"/>
      <c r="L35" s="94"/>
    </row>
    <row r="36" spans="1:15" ht="15.75" thickBot="1" x14ac:dyDescent="0.3">
      <c r="A36" s="56"/>
      <c r="B36" s="57"/>
      <c r="C36" s="57"/>
      <c r="D36" s="56"/>
      <c r="E36" s="56"/>
      <c r="F36" s="56"/>
      <c r="G36" s="288"/>
      <c r="H36" s="288"/>
      <c r="I36" s="288"/>
      <c r="J36" s="288"/>
      <c r="L36" s="94"/>
    </row>
    <row r="37" spans="1:15" ht="51.75" customHeight="1" thickBot="1" x14ac:dyDescent="0.3">
      <c r="A37" s="138" t="s">
        <v>7</v>
      </c>
      <c r="B37" s="138" t="s">
        <v>8</v>
      </c>
      <c r="C37" s="138" t="s">
        <v>12</v>
      </c>
      <c r="D37" s="138" t="s">
        <v>4</v>
      </c>
      <c r="E37" s="138" t="s">
        <v>129</v>
      </c>
      <c r="F37" s="58" t="s">
        <v>60</v>
      </c>
      <c r="G37" s="20" t="s">
        <v>115</v>
      </c>
      <c r="H37" s="427" t="s">
        <v>141</v>
      </c>
      <c r="I37" s="20" t="s">
        <v>110</v>
      </c>
      <c r="J37" s="428" t="s">
        <v>111</v>
      </c>
      <c r="L37" s="94"/>
      <c r="O37" s="5"/>
    </row>
    <row r="38" spans="1:15" ht="45.75" thickBot="1" x14ac:dyDescent="0.3">
      <c r="A38" s="289">
        <v>1</v>
      </c>
      <c r="B38" s="289">
        <v>2</v>
      </c>
      <c r="C38" s="289">
        <v>3</v>
      </c>
      <c r="D38" s="289">
        <v>4</v>
      </c>
      <c r="E38" s="289">
        <v>5</v>
      </c>
      <c r="F38" s="290">
        <v>6</v>
      </c>
      <c r="G38" s="291">
        <v>7</v>
      </c>
      <c r="H38" s="291" t="s">
        <v>140</v>
      </c>
      <c r="I38" s="291">
        <v>9</v>
      </c>
      <c r="J38" s="291">
        <v>10</v>
      </c>
      <c r="L38" s="94"/>
      <c r="O38" s="5"/>
    </row>
    <row r="39" spans="1:15" x14ac:dyDescent="0.25">
      <c r="A39" s="413" t="s">
        <v>81</v>
      </c>
      <c r="B39" s="344"/>
      <c r="C39" s="345"/>
      <c r="D39" s="137"/>
      <c r="E39" s="22">
        <f>SUM(E40:E55)</f>
        <v>1710145.4300000002</v>
      </c>
      <c r="F39" s="22">
        <f>SUM(F40:F55)</f>
        <v>2211443.9000000004</v>
      </c>
      <c r="G39" s="123">
        <f>SUM(G40:G55)</f>
        <v>2212290</v>
      </c>
      <c r="H39" s="292">
        <f>G39/F39*100</f>
        <v>100.03826007071667</v>
      </c>
      <c r="I39" s="136">
        <f>SUM(I40:I55)</f>
        <v>2212290</v>
      </c>
      <c r="J39" s="295">
        <f>SUM(J40:J55)</f>
        <v>2212290</v>
      </c>
      <c r="L39" s="94"/>
      <c r="O39" s="5"/>
    </row>
    <row r="40" spans="1:15" x14ac:dyDescent="0.25">
      <c r="A40" s="414"/>
      <c r="B40" s="128" t="s">
        <v>23</v>
      </c>
      <c r="C40" s="128" t="s">
        <v>142</v>
      </c>
      <c r="D40" s="129" t="s">
        <v>22</v>
      </c>
      <c r="E40" s="130">
        <v>8353.94</v>
      </c>
      <c r="F40" s="279">
        <v>13188.77</v>
      </c>
      <c r="G40" s="284">
        <v>5000</v>
      </c>
      <c r="H40" s="42">
        <f>G40/F40*100</f>
        <v>37.911040984109967</v>
      </c>
      <c r="I40" s="42">
        <v>5000</v>
      </c>
      <c r="J40" s="43">
        <v>5000</v>
      </c>
      <c r="L40" s="94"/>
      <c r="O40" s="5"/>
    </row>
    <row r="41" spans="1:15" x14ac:dyDescent="0.25">
      <c r="A41" s="414"/>
      <c r="B41" s="128" t="s">
        <v>24</v>
      </c>
      <c r="C41" s="128" t="s">
        <v>142</v>
      </c>
      <c r="D41" s="129" t="s">
        <v>22</v>
      </c>
      <c r="E41" s="130">
        <v>6273.17</v>
      </c>
      <c r="F41" s="279">
        <v>21072.78</v>
      </c>
      <c r="G41" s="284">
        <v>14800</v>
      </c>
      <c r="H41" s="42">
        <f t="shared" ref="H41:H54" si="0">G41/F41*100</f>
        <v>70.232783714346198</v>
      </c>
      <c r="I41" s="42">
        <v>14800</v>
      </c>
      <c r="J41" s="43">
        <v>14800</v>
      </c>
      <c r="K41" s="135"/>
      <c r="L41" s="94"/>
      <c r="O41" s="5"/>
    </row>
    <row r="42" spans="1:15" x14ac:dyDescent="0.25">
      <c r="A42" s="414"/>
      <c r="B42" s="128" t="s">
        <v>26</v>
      </c>
      <c r="C42" s="128" t="s">
        <v>142</v>
      </c>
      <c r="D42" s="129" t="s">
        <v>22</v>
      </c>
      <c r="E42" s="130">
        <v>1416718.15</v>
      </c>
      <c r="F42" s="278">
        <v>1760000</v>
      </c>
      <c r="G42" s="284">
        <v>1744000</v>
      </c>
      <c r="H42" s="42">
        <f t="shared" si="0"/>
        <v>99.090909090909093</v>
      </c>
      <c r="I42" s="42">
        <v>1744000</v>
      </c>
      <c r="J42" s="43">
        <v>1744000</v>
      </c>
      <c r="K42" s="135"/>
      <c r="L42" s="94"/>
      <c r="N42" s="222"/>
    </row>
    <row r="43" spans="1:15" x14ac:dyDescent="0.25">
      <c r="A43" s="415"/>
      <c r="B43" s="128" t="s">
        <v>9</v>
      </c>
      <c r="C43" s="128" t="s">
        <v>143</v>
      </c>
      <c r="D43" s="129" t="s">
        <v>19</v>
      </c>
      <c r="E43" s="130">
        <v>17917.57</v>
      </c>
      <c r="F43" s="278">
        <v>15000</v>
      </c>
      <c r="G43" s="284">
        <v>13900</v>
      </c>
      <c r="H43" s="42">
        <f t="shared" si="0"/>
        <v>92.666666666666657</v>
      </c>
      <c r="I43" s="42">
        <v>13900</v>
      </c>
      <c r="J43" s="43">
        <v>13900</v>
      </c>
      <c r="K43" s="135"/>
      <c r="L43" s="94"/>
      <c r="O43" s="5"/>
    </row>
    <row r="44" spans="1:15" x14ac:dyDescent="0.25">
      <c r="A44" s="415"/>
      <c r="B44" s="128" t="s">
        <v>10</v>
      </c>
      <c r="C44" s="128" t="s">
        <v>143</v>
      </c>
      <c r="D44" s="129" t="s">
        <v>19</v>
      </c>
      <c r="E44" s="130">
        <v>129642.75</v>
      </c>
      <c r="F44" s="278">
        <v>156961.75</v>
      </c>
      <c r="G44" s="284">
        <v>212090</v>
      </c>
      <c r="H44" s="42">
        <f t="shared" si="0"/>
        <v>135.12209184721755</v>
      </c>
      <c r="I44" s="42">
        <v>212090</v>
      </c>
      <c r="J44" s="43">
        <v>212090</v>
      </c>
      <c r="L44" s="94"/>
    </row>
    <row r="45" spans="1:15" x14ac:dyDescent="0.25">
      <c r="A45" s="415"/>
      <c r="B45" s="128" t="s">
        <v>23</v>
      </c>
      <c r="C45" s="128" t="s">
        <v>143</v>
      </c>
      <c r="D45" s="129" t="s">
        <v>19</v>
      </c>
      <c r="E45" s="130">
        <v>8033.63</v>
      </c>
      <c r="F45" s="278">
        <v>12000</v>
      </c>
      <c r="G45" s="284">
        <v>10000</v>
      </c>
      <c r="H45" s="42">
        <f t="shared" si="0"/>
        <v>83.333333333333343</v>
      </c>
      <c r="I45" s="42">
        <v>10000</v>
      </c>
      <c r="J45" s="43">
        <v>10000</v>
      </c>
      <c r="L45" s="94"/>
    </row>
    <row r="46" spans="1:15" x14ac:dyDescent="0.25">
      <c r="A46" s="415"/>
      <c r="B46" s="128" t="s">
        <v>24</v>
      </c>
      <c r="C46" s="128" t="s">
        <v>143</v>
      </c>
      <c r="D46" s="129" t="s">
        <v>19</v>
      </c>
      <c r="E46" s="130">
        <v>43522.39</v>
      </c>
      <c r="F46" s="278">
        <v>101131.82</v>
      </c>
      <c r="G46" s="284">
        <v>104650</v>
      </c>
      <c r="H46" s="42">
        <f t="shared" si="0"/>
        <v>103.47880617593947</v>
      </c>
      <c r="I46" s="42">
        <v>104650</v>
      </c>
      <c r="J46" s="43">
        <v>104650</v>
      </c>
      <c r="L46" s="94"/>
    </row>
    <row r="47" spans="1:15" x14ac:dyDescent="0.25">
      <c r="A47" s="415"/>
      <c r="B47" s="128" t="s">
        <v>25</v>
      </c>
      <c r="C47" s="128" t="s">
        <v>143</v>
      </c>
      <c r="D47" s="129" t="s">
        <v>19</v>
      </c>
      <c r="E47" s="130">
        <v>25941.07</v>
      </c>
      <c r="F47" s="278">
        <v>27425.74</v>
      </c>
      <c r="G47" s="284">
        <v>28200</v>
      </c>
      <c r="H47" s="42">
        <f t="shared" si="0"/>
        <v>102.82311434440783</v>
      </c>
      <c r="I47" s="42">
        <v>28200</v>
      </c>
      <c r="J47" s="43">
        <v>28200</v>
      </c>
      <c r="L47" s="94"/>
    </row>
    <row r="48" spans="1:15" x14ac:dyDescent="0.25">
      <c r="A48" s="415"/>
      <c r="B48" s="128" t="s">
        <v>66</v>
      </c>
      <c r="C48" s="128" t="s">
        <v>143</v>
      </c>
      <c r="D48" s="129" t="s">
        <v>19</v>
      </c>
      <c r="E48" s="130">
        <v>9428.6299999999992</v>
      </c>
      <c r="F48" s="278">
        <v>21393.59</v>
      </c>
      <c r="G48" s="284">
        <v>0</v>
      </c>
      <c r="H48" s="42">
        <f t="shared" si="0"/>
        <v>0</v>
      </c>
      <c r="I48" s="42">
        <v>0</v>
      </c>
      <c r="J48" s="43">
        <v>0</v>
      </c>
      <c r="L48" s="94"/>
    </row>
    <row r="49" spans="1:15" x14ac:dyDescent="0.25">
      <c r="A49" s="415"/>
      <c r="B49" s="128" t="s">
        <v>26</v>
      </c>
      <c r="C49" s="128" t="s">
        <v>143</v>
      </c>
      <c r="D49" s="129" t="s">
        <v>19</v>
      </c>
      <c r="E49" s="130">
        <v>41059.32</v>
      </c>
      <c r="F49" s="278">
        <v>64700</v>
      </c>
      <c r="G49" s="284">
        <v>64700</v>
      </c>
      <c r="H49" s="42">
        <f t="shared" si="0"/>
        <v>100</v>
      </c>
      <c r="I49" s="42">
        <v>64700</v>
      </c>
      <c r="J49" s="43">
        <v>64700</v>
      </c>
      <c r="L49" s="94"/>
    </row>
    <row r="50" spans="1:15" x14ac:dyDescent="0.25">
      <c r="A50" s="415"/>
      <c r="B50" s="128" t="s">
        <v>28</v>
      </c>
      <c r="C50" s="128" t="s">
        <v>143</v>
      </c>
      <c r="D50" s="129" t="s">
        <v>19</v>
      </c>
      <c r="E50" s="130">
        <v>0</v>
      </c>
      <c r="F50" s="278">
        <v>3268.44</v>
      </c>
      <c r="G50" s="284">
        <v>0</v>
      </c>
      <c r="H50" s="42">
        <f t="shared" si="0"/>
        <v>0</v>
      </c>
      <c r="I50" s="42">
        <v>0</v>
      </c>
      <c r="J50" s="43">
        <v>0</v>
      </c>
      <c r="L50" s="94"/>
    </row>
    <row r="51" spans="1:15" x14ac:dyDescent="0.25">
      <c r="A51" s="415"/>
      <c r="B51" s="128" t="s">
        <v>10</v>
      </c>
      <c r="C51" s="128" t="s">
        <v>144</v>
      </c>
      <c r="D51" s="129" t="s">
        <v>20</v>
      </c>
      <c r="E51" s="130">
        <v>809.61</v>
      </c>
      <c r="F51" s="278">
        <v>1000</v>
      </c>
      <c r="G51" s="284">
        <v>1000</v>
      </c>
      <c r="H51" s="42">
        <f t="shared" si="0"/>
        <v>100</v>
      </c>
      <c r="I51" s="42">
        <v>1000</v>
      </c>
      <c r="J51" s="43">
        <v>1000</v>
      </c>
      <c r="L51" s="94"/>
    </row>
    <row r="52" spans="1:15" x14ac:dyDescent="0.25">
      <c r="A52" s="415"/>
      <c r="B52" s="128" t="s">
        <v>24</v>
      </c>
      <c r="C52" s="128" t="s">
        <v>144</v>
      </c>
      <c r="D52" s="129" t="s">
        <v>20</v>
      </c>
      <c r="E52" s="130">
        <v>162.37</v>
      </c>
      <c r="F52" s="278">
        <v>3650</v>
      </c>
      <c r="G52" s="284">
        <v>3650</v>
      </c>
      <c r="H52" s="42">
        <f t="shared" si="0"/>
        <v>100</v>
      </c>
      <c r="I52" s="42">
        <v>3650</v>
      </c>
      <c r="J52" s="43">
        <v>3650</v>
      </c>
      <c r="L52" s="94"/>
    </row>
    <row r="53" spans="1:15" x14ac:dyDescent="0.25">
      <c r="A53" s="415"/>
      <c r="B53" s="128" t="s">
        <v>26</v>
      </c>
      <c r="C53" s="128" t="s">
        <v>144</v>
      </c>
      <c r="D53" s="129" t="s">
        <v>20</v>
      </c>
      <c r="E53" s="130">
        <v>2282.83</v>
      </c>
      <c r="F53" s="278">
        <v>4800</v>
      </c>
      <c r="G53" s="284">
        <v>4800</v>
      </c>
      <c r="H53" s="42">
        <f t="shared" si="0"/>
        <v>100</v>
      </c>
      <c r="I53" s="42">
        <v>4800</v>
      </c>
      <c r="J53" s="43">
        <v>4800</v>
      </c>
      <c r="L53" s="94"/>
    </row>
    <row r="54" spans="1:15" ht="43.5" x14ac:dyDescent="0.25">
      <c r="A54" s="415"/>
      <c r="B54" s="134">
        <v>503</v>
      </c>
      <c r="C54" s="128" t="s">
        <v>145</v>
      </c>
      <c r="D54" s="129" t="s">
        <v>70</v>
      </c>
      <c r="E54" s="130">
        <v>0</v>
      </c>
      <c r="F54" s="278">
        <v>5766.27</v>
      </c>
      <c r="G54" s="284">
        <v>5500</v>
      </c>
      <c r="H54" s="42">
        <f t="shared" si="0"/>
        <v>95.382283521236417</v>
      </c>
      <c r="I54" s="42">
        <v>5500</v>
      </c>
      <c r="J54" s="43">
        <v>5500</v>
      </c>
      <c r="L54" s="94"/>
    </row>
    <row r="55" spans="1:15" x14ac:dyDescent="0.25">
      <c r="A55" s="415"/>
      <c r="B55" s="134">
        <v>503</v>
      </c>
      <c r="C55" s="128" t="s">
        <v>146</v>
      </c>
      <c r="D55" s="129" t="s">
        <v>73</v>
      </c>
      <c r="E55" s="130">
        <v>0</v>
      </c>
      <c r="F55" s="278">
        <v>84.74</v>
      </c>
      <c r="G55" s="284">
        <v>0</v>
      </c>
      <c r="H55" s="42">
        <v>0</v>
      </c>
      <c r="I55" s="42">
        <v>0</v>
      </c>
      <c r="J55" s="43">
        <v>0</v>
      </c>
      <c r="L55" s="94"/>
    </row>
    <row r="56" spans="1:15" ht="32.25" customHeight="1" x14ac:dyDescent="0.25">
      <c r="A56" s="416" t="s">
        <v>82</v>
      </c>
      <c r="B56" s="346"/>
      <c r="C56" s="347"/>
      <c r="D56" s="151"/>
      <c r="E56" s="150">
        <f>SUM(E57:E65)</f>
        <v>32449.7</v>
      </c>
      <c r="F56" s="283">
        <f>SUM(F57:F65)</f>
        <v>211847.47</v>
      </c>
      <c r="G56" s="285">
        <f>SUM(G57:G65)</f>
        <v>67487</v>
      </c>
      <c r="H56" s="23">
        <f>G56/F56*100</f>
        <v>31.856410652437813</v>
      </c>
      <c r="I56" s="23">
        <f>SUM(I57:I65)</f>
        <v>67487</v>
      </c>
      <c r="J56" s="28">
        <f>SUM(J57:J65)</f>
        <v>67487</v>
      </c>
      <c r="L56" s="94"/>
    </row>
    <row r="57" spans="1:15" ht="43.5" x14ac:dyDescent="0.25">
      <c r="A57" s="417"/>
      <c r="B57" s="140">
        <v>432</v>
      </c>
      <c r="C57" s="140">
        <v>41</v>
      </c>
      <c r="D57" s="141" t="s">
        <v>67</v>
      </c>
      <c r="E57" s="64">
        <v>0</v>
      </c>
      <c r="F57" s="282">
        <v>1000</v>
      </c>
      <c r="G57" s="287">
        <v>1000</v>
      </c>
      <c r="H57" s="51">
        <f>G57/F57*100</f>
        <v>100</v>
      </c>
      <c r="I57" s="51">
        <v>1000</v>
      </c>
      <c r="J57" s="52">
        <v>1000</v>
      </c>
      <c r="L57" s="94"/>
    </row>
    <row r="58" spans="1:15" ht="43.5" x14ac:dyDescent="0.25">
      <c r="A58" s="417"/>
      <c r="B58" s="140">
        <v>1</v>
      </c>
      <c r="C58" s="142" t="s">
        <v>147</v>
      </c>
      <c r="D58" s="129" t="s">
        <v>148</v>
      </c>
      <c r="E58" s="64">
        <v>0</v>
      </c>
      <c r="F58" s="282">
        <v>250</v>
      </c>
      <c r="G58" s="287">
        <v>0</v>
      </c>
      <c r="H58" s="51">
        <f t="shared" ref="H58:H65" si="1">G58/F58*100</f>
        <v>0</v>
      </c>
      <c r="I58" s="51">
        <v>0</v>
      </c>
      <c r="J58" s="52">
        <v>0</v>
      </c>
      <c r="L58" s="94"/>
    </row>
    <row r="59" spans="1:15" ht="43.5" x14ac:dyDescent="0.25">
      <c r="A59" s="418"/>
      <c r="B59" s="142" t="s">
        <v>9</v>
      </c>
      <c r="C59" s="142" t="s">
        <v>149</v>
      </c>
      <c r="D59" s="129" t="s">
        <v>21</v>
      </c>
      <c r="E59" s="130">
        <v>3981.68</v>
      </c>
      <c r="F59" s="278">
        <v>29200</v>
      </c>
      <c r="G59" s="284">
        <v>0</v>
      </c>
      <c r="H59" s="51">
        <f t="shared" si="1"/>
        <v>0</v>
      </c>
      <c r="I59" s="42">
        <v>0</v>
      </c>
      <c r="J59" s="43">
        <v>0</v>
      </c>
      <c r="L59" s="94"/>
      <c r="O59" s="5"/>
    </row>
    <row r="60" spans="1:15" ht="43.5" x14ac:dyDescent="0.25">
      <c r="A60" s="419"/>
      <c r="B60" s="131" t="s">
        <v>23</v>
      </c>
      <c r="C60" s="131" t="s">
        <v>149</v>
      </c>
      <c r="D60" s="132" t="s">
        <v>21</v>
      </c>
      <c r="E60" s="275">
        <v>0</v>
      </c>
      <c r="F60" s="278">
        <v>5000</v>
      </c>
      <c r="G60" s="284">
        <v>4000</v>
      </c>
      <c r="H60" s="51">
        <f t="shared" si="1"/>
        <v>80</v>
      </c>
      <c r="I60" s="42">
        <v>4000</v>
      </c>
      <c r="J60" s="43">
        <v>4000</v>
      </c>
      <c r="K60" s="65"/>
      <c r="L60" s="94"/>
    </row>
    <row r="61" spans="1:15" ht="43.5" x14ac:dyDescent="0.25">
      <c r="A61" s="420"/>
      <c r="B61" s="143">
        <v>432</v>
      </c>
      <c r="C61" s="143">
        <v>42</v>
      </c>
      <c r="D61" s="144" t="s">
        <v>21</v>
      </c>
      <c r="E61" s="293">
        <v>17038.8</v>
      </c>
      <c r="F61" s="294">
        <v>128300</v>
      </c>
      <c r="G61" s="284">
        <v>43200</v>
      </c>
      <c r="H61" s="51">
        <f t="shared" si="1"/>
        <v>33.671083398285269</v>
      </c>
      <c r="I61" s="42">
        <v>43200</v>
      </c>
      <c r="J61" s="43">
        <v>43200</v>
      </c>
      <c r="L61" s="94"/>
    </row>
    <row r="62" spans="1:15" ht="43.5" x14ac:dyDescent="0.25">
      <c r="A62" s="420"/>
      <c r="B62" s="143">
        <v>503</v>
      </c>
      <c r="C62" s="143">
        <v>42</v>
      </c>
      <c r="D62" s="144" t="s">
        <v>21</v>
      </c>
      <c r="E62" s="133">
        <v>10914.79</v>
      </c>
      <c r="F62" s="294">
        <v>39665.449999999997</v>
      </c>
      <c r="G62" s="284">
        <v>14815</v>
      </c>
      <c r="H62" s="51">
        <f t="shared" si="1"/>
        <v>37.34988510151782</v>
      </c>
      <c r="I62" s="42">
        <v>14815</v>
      </c>
      <c r="J62" s="43">
        <v>14815</v>
      </c>
      <c r="L62" s="94"/>
      <c r="O62" s="5"/>
    </row>
    <row r="63" spans="1:15" ht="43.5" x14ac:dyDescent="0.25">
      <c r="A63" s="420"/>
      <c r="B63" s="143">
        <v>611</v>
      </c>
      <c r="C63" s="143">
        <v>42</v>
      </c>
      <c r="D63" s="144" t="s">
        <v>21</v>
      </c>
      <c r="E63" s="229">
        <v>0</v>
      </c>
      <c r="F63" s="294">
        <v>1532</v>
      </c>
      <c r="G63" s="284">
        <v>1532</v>
      </c>
      <c r="H63" s="51">
        <f t="shared" si="1"/>
        <v>100</v>
      </c>
      <c r="I63" s="42">
        <v>1532</v>
      </c>
      <c r="J63" s="43">
        <v>1532</v>
      </c>
      <c r="L63" s="94"/>
      <c r="O63" s="5"/>
    </row>
    <row r="64" spans="1:15" ht="43.5" x14ac:dyDescent="0.25">
      <c r="A64" s="420"/>
      <c r="B64" s="143">
        <v>711</v>
      </c>
      <c r="C64" s="143">
        <v>42</v>
      </c>
      <c r="D64" s="129" t="s">
        <v>21</v>
      </c>
      <c r="E64" s="130">
        <v>0</v>
      </c>
      <c r="F64" s="278">
        <v>4200.0200000000004</v>
      </c>
      <c r="G64" s="284">
        <v>240</v>
      </c>
      <c r="H64" s="51">
        <f t="shared" si="1"/>
        <v>5.7142585035309352</v>
      </c>
      <c r="I64" s="42">
        <v>240</v>
      </c>
      <c r="J64" s="43">
        <v>240</v>
      </c>
      <c r="L64" s="94"/>
      <c r="O64" s="5"/>
    </row>
    <row r="65" spans="1:12" ht="43.5" x14ac:dyDescent="0.25">
      <c r="A65" s="420"/>
      <c r="B65" s="143">
        <v>432</v>
      </c>
      <c r="C65" s="143">
        <v>45</v>
      </c>
      <c r="D65" s="129" t="s">
        <v>27</v>
      </c>
      <c r="E65" s="130">
        <v>514.42999999999995</v>
      </c>
      <c r="F65" s="278">
        <v>2700</v>
      </c>
      <c r="G65" s="284">
        <v>2700</v>
      </c>
      <c r="H65" s="51">
        <f t="shared" si="1"/>
        <v>100</v>
      </c>
      <c r="I65" s="42">
        <v>2700</v>
      </c>
      <c r="J65" s="43">
        <v>2700</v>
      </c>
      <c r="L65" s="94"/>
    </row>
    <row r="66" spans="1:12" x14ac:dyDescent="0.25">
      <c r="A66" s="421">
        <v>5</v>
      </c>
      <c r="B66" s="147"/>
      <c r="C66" s="147"/>
      <c r="D66" s="148" t="s">
        <v>5</v>
      </c>
      <c r="E66" s="149">
        <v>0</v>
      </c>
      <c r="F66" s="280">
        <f>SUM(F67)</f>
        <v>60000</v>
      </c>
      <c r="G66" s="285">
        <f>G67</f>
        <v>13207</v>
      </c>
      <c r="H66" s="23">
        <f>G66/F66*100</f>
        <v>22.011666666666667</v>
      </c>
      <c r="I66" s="23">
        <f>I67</f>
        <v>13207</v>
      </c>
      <c r="J66" s="28">
        <f>J67</f>
        <v>13207</v>
      </c>
      <c r="L66" s="94"/>
    </row>
    <row r="67" spans="1:12" ht="43.5" x14ac:dyDescent="0.25">
      <c r="A67" s="422"/>
      <c r="B67" s="145">
        <v>8</v>
      </c>
      <c r="C67" s="131" t="s">
        <v>150</v>
      </c>
      <c r="D67" s="146" t="s">
        <v>40</v>
      </c>
      <c r="E67" s="276">
        <v>0</v>
      </c>
      <c r="F67" s="281">
        <v>60000</v>
      </c>
      <c r="G67" s="286">
        <v>13207</v>
      </c>
      <c r="H67" s="42">
        <f>G67/F67*100</f>
        <v>22.011666666666667</v>
      </c>
      <c r="I67" s="42">
        <v>13207</v>
      </c>
      <c r="J67" s="43">
        <v>13207</v>
      </c>
      <c r="L67" s="94"/>
    </row>
    <row r="68" spans="1:12" ht="15.75" thickBot="1" x14ac:dyDescent="0.3">
      <c r="A68" s="423" t="s">
        <v>69</v>
      </c>
      <c r="B68" s="331"/>
      <c r="C68" s="331"/>
      <c r="D68" s="331"/>
      <c r="E68" s="277">
        <f>E66+E56+E39</f>
        <v>1742595.1300000001</v>
      </c>
      <c r="F68" s="54">
        <f>F39+F56+F66</f>
        <v>2483291.3700000006</v>
      </c>
      <c r="G68" s="54">
        <f>G39+G56+G66</f>
        <v>2292984</v>
      </c>
      <c r="H68" s="122">
        <f>G68/F68*100</f>
        <v>92.336486475205675</v>
      </c>
      <c r="I68" s="122">
        <f>I66+I56+I39</f>
        <v>2292984</v>
      </c>
      <c r="J68" s="55">
        <f>J66+J56+J39</f>
        <v>2292984</v>
      </c>
      <c r="L68" s="94"/>
    </row>
    <row r="69" spans="1:12" x14ac:dyDescent="0.25">
      <c r="A69" s="62"/>
      <c r="B69" s="63"/>
      <c r="C69" s="63"/>
      <c r="D69" s="62"/>
      <c r="E69" s="62"/>
      <c r="F69" s="62"/>
      <c r="G69" s="62"/>
      <c r="H69" s="62"/>
      <c r="I69" s="62"/>
      <c r="J69" s="62"/>
    </row>
    <row r="70" spans="1:12" x14ac:dyDescent="0.25">
      <c r="A70" s="62"/>
      <c r="B70" s="62"/>
      <c r="C70" s="62"/>
      <c r="D70" s="62"/>
      <c r="E70" s="62"/>
      <c r="F70" s="62"/>
      <c r="G70" s="62"/>
      <c r="H70" s="62"/>
      <c r="I70" s="62"/>
      <c r="J70" s="62"/>
    </row>
    <row r="71" spans="1:12" x14ac:dyDescent="0.25">
      <c r="A71" s="62"/>
      <c r="B71" s="62"/>
      <c r="C71" s="62"/>
      <c r="D71" s="62"/>
      <c r="E71" s="62"/>
      <c r="F71" s="62"/>
      <c r="G71" s="62"/>
      <c r="H71" s="62"/>
      <c r="I71" s="62"/>
      <c r="J71" s="62"/>
    </row>
    <row r="72" spans="1:12" x14ac:dyDescent="0.25">
      <c r="A72" s="62"/>
      <c r="B72" s="62"/>
      <c r="C72" s="62"/>
      <c r="D72" s="62"/>
      <c r="E72" s="62"/>
      <c r="F72" s="62"/>
      <c r="G72" s="62"/>
      <c r="H72" s="62"/>
      <c r="I72" s="62"/>
      <c r="J72" s="62"/>
    </row>
    <row r="73" spans="1:12" x14ac:dyDescent="0.25">
      <c r="A73" s="62"/>
      <c r="B73" s="62"/>
      <c r="C73" s="62"/>
      <c r="D73" s="62"/>
      <c r="E73" s="62"/>
      <c r="F73" s="62"/>
      <c r="G73" s="62"/>
      <c r="H73" s="62"/>
      <c r="I73" s="62"/>
      <c r="J73" s="62"/>
    </row>
    <row r="74" spans="1:12" x14ac:dyDescent="0.25">
      <c r="A74" s="62"/>
      <c r="B74" s="62"/>
      <c r="C74" s="62"/>
      <c r="D74" s="62"/>
      <c r="E74" s="62"/>
      <c r="F74" s="62"/>
      <c r="G74" s="62"/>
      <c r="H74" s="62"/>
      <c r="I74" s="62"/>
      <c r="J74" s="62"/>
    </row>
    <row r="75" spans="1:12" x14ac:dyDescent="0.25">
      <c r="A75" s="62"/>
      <c r="B75" s="62"/>
      <c r="C75" s="62"/>
      <c r="D75" s="62"/>
      <c r="E75" s="62"/>
      <c r="F75" s="62"/>
      <c r="G75" s="62"/>
      <c r="H75" s="62"/>
      <c r="I75" s="62"/>
      <c r="J75" s="62"/>
    </row>
    <row r="76" spans="1:12" x14ac:dyDescent="0.25">
      <c r="A76" s="62"/>
      <c r="B76" s="62"/>
      <c r="C76" s="62"/>
      <c r="D76" s="62"/>
      <c r="E76" s="62"/>
      <c r="F76" s="62"/>
      <c r="G76" s="62"/>
      <c r="H76" s="62"/>
      <c r="I76" s="62"/>
      <c r="J76" s="62"/>
    </row>
    <row r="77" spans="1:12" x14ac:dyDescent="0.25">
      <c r="A77" s="62"/>
      <c r="B77" s="62"/>
      <c r="C77" s="62"/>
      <c r="D77" s="62"/>
      <c r="E77" s="62"/>
      <c r="F77" s="62"/>
      <c r="G77" s="62"/>
      <c r="H77" s="62"/>
      <c r="I77" s="62"/>
      <c r="J77" s="62"/>
    </row>
    <row r="78" spans="1:12" x14ac:dyDescent="0.25">
      <c r="A78" s="62"/>
      <c r="B78" s="62"/>
      <c r="C78" s="62"/>
      <c r="D78" s="62"/>
      <c r="E78" s="62"/>
      <c r="F78" s="62"/>
      <c r="G78" s="62"/>
      <c r="H78" s="62"/>
      <c r="I78" s="62"/>
      <c r="J78" s="62"/>
    </row>
    <row r="79" spans="1:12" x14ac:dyDescent="0.25">
      <c r="A79" s="62"/>
      <c r="B79" s="62"/>
      <c r="C79" s="62"/>
      <c r="D79" s="62"/>
      <c r="E79" s="62"/>
      <c r="F79" s="62"/>
      <c r="G79" s="62"/>
      <c r="H79" s="62"/>
      <c r="I79" s="62"/>
      <c r="J79" s="62"/>
    </row>
    <row r="80" spans="1:12" x14ac:dyDescent="0.25">
      <c r="A80" s="62"/>
      <c r="B80" s="62"/>
      <c r="C80" s="62"/>
      <c r="D80" s="62"/>
      <c r="E80" s="62"/>
      <c r="F80" s="62"/>
      <c r="G80" s="62"/>
      <c r="H80" s="62"/>
      <c r="I80" s="62"/>
      <c r="J80" s="62"/>
    </row>
    <row r="81" spans="1:10" x14ac:dyDescent="0.25">
      <c r="A81" s="62"/>
      <c r="B81" s="62"/>
      <c r="C81" s="62"/>
      <c r="D81" s="62"/>
      <c r="E81" s="62"/>
      <c r="F81" s="62"/>
      <c r="G81" s="62"/>
      <c r="H81" s="62"/>
      <c r="I81" s="62"/>
      <c r="J81" s="62"/>
    </row>
    <row r="82" spans="1:10" x14ac:dyDescent="0.25">
      <c r="A82" s="62"/>
      <c r="B82" s="62"/>
      <c r="C82" s="62"/>
      <c r="D82" s="62"/>
      <c r="E82" s="62"/>
      <c r="F82" s="62"/>
      <c r="G82" s="62"/>
      <c r="H82" s="62"/>
      <c r="I82" s="62"/>
      <c r="J82" s="62"/>
    </row>
    <row r="83" spans="1:10" x14ac:dyDescent="0.25">
      <c r="A83" s="62"/>
      <c r="B83" s="62"/>
      <c r="C83" s="62"/>
      <c r="D83" s="62"/>
      <c r="E83" s="62"/>
      <c r="F83" s="62"/>
      <c r="G83" s="62"/>
      <c r="H83" s="62"/>
      <c r="I83" s="62"/>
      <c r="J83" s="62"/>
    </row>
    <row r="84" spans="1:10" x14ac:dyDescent="0.25">
      <c r="A84" s="62"/>
      <c r="B84" s="62"/>
      <c r="C84" s="62"/>
      <c r="D84" s="62"/>
      <c r="E84" s="62"/>
      <c r="F84" s="62"/>
      <c r="G84" s="62"/>
      <c r="H84" s="62"/>
      <c r="I84" s="62"/>
      <c r="J84" s="62"/>
    </row>
    <row r="85" spans="1:10" x14ac:dyDescent="0.25">
      <c r="A85" s="62"/>
      <c r="B85" s="62"/>
      <c r="C85" s="62"/>
      <c r="D85" s="62"/>
      <c r="E85" s="62"/>
      <c r="F85" s="62"/>
      <c r="G85" s="62"/>
      <c r="H85" s="62"/>
      <c r="I85" s="62"/>
      <c r="J85" s="62"/>
    </row>
    <row r="86" spans="1:10" x14ac:dyDescent="0.25">
      <c r="A86" s="62"/>
      <c r="B86" s="62"/>
      <c r="C86" s="62"/>
      <c r="D86" s="62"/>
      <c r="E86" s="62"/>
      <c r="F86" s="62"/>
      <c r="G86" s="62"/>
      <c r="H86" s="62"/>
      <c r="I86" s="62"/>
      <c r="J86" s="62"/>
    </row>
    <row r="87" spans="1:10" x14ac:dyDescent="0.25">
      <c r="A87" s="62"/>
      <c r="B87" s="62"/>
      <c r="C87" s="62"/>
      <c r="D87" s="62"/>
      <c r="E87" s="62"/>
      <c r="F87" s="62"/>
      <c r="G87" s="62"/>
      <c r="H87" s="62"/>
      <c r="I87" s="62"/>
      <c r="J87" s="62"/>
    </row>
    <row r="88" spans="1:10" x14ac:dyDescent="0.25">
      <c r="A88" s="62"/>
      <c r="B88" s="62"/>
      <c r="C88" s="62"/>
      <c r="D88" s="62"/>
      <c r="E88" s="62"/>
      <c r="F88" s="62"/>
      <c r="G88" s="62"/>
      <c r="H88" s="62"/>
      <c r="I88" s="62"/>
      <c r="J88" s="62"/>
    </row>
    <row r="89" spans="1:10" x14ac:dyDescent="0.25">
      <c r="A89" s="62"/>
      <c r="B89" s="62"/>
      <c r="C89" s="62"/>
      <c r="D89" s="62"/>
      <c r="E89" s="62"/>
      <c r="F89" s="62"/>
      <c r="G89" s="62"/>
      <c r="H89" s="62"/>
      <c r="I89" s="62"/>
      <c r="J89" s="62"/>
    </row>
    <row r="90" spans="1:10" x14ac:dyDescent="0.25">
      <c r="A90" s="62"/>
      <c r="B90" s="62"/>
      <c r="C90" s="62"/>
      <c r="D90" s="62"/>
      <c r="E90" s="62"/>
      <c r="F90" s="62"/>
      <c r="G90" s="62"/>
      <c r="H90" s="62"/>
      <c r="I90" s="62"/>
      <c r="J90" s="62"/>
    </row>
    <row r="91" spans="1:10" x14ac:dyDescent="0.25">
      <c r="A91" s="62"/>
      <c r="B91" s="62"/>
      <c r="C91" s="62"/>
      <c r="D91" s="62"/>
      <c r="E91" s="62"/>
      <c r="F91" s="62"/>
      <c r="G91" s="62"/>
      <c r="H91" s="62"/>
      <c r="I91" s="62"/>
      <c r="J91" s="62"/>
    </row>
    <row r="92" spans="1:10" x14ac:dyDescent="0.25">
      <c r="A92" s="62"/>
      <c r="B92" s="62"/>
      <c r="C92" s="62"/>
      <c r="D92" s="62"/>
      <c r="E92" s="62"/>
      <c r="F92" s="62"/>
      <c r="G92" s="62"/>
      <c r="H92" s="62"/>
      <c r="I92" s="62"/>
      <c r="J92" s="62"/>
    </row>
    <row r="93" spans="1:10" x14ac:dyDescent="0.25">
      <c r="A93" s="62"/>
      <c r="B93" s="62"/>
      <c r="C93" s="62"/>
      <c r="D93" s="62"/>
      <c r="E93" s="62"/>
      <c r="F93" s="62"/>
      <c r="G93" s="62"/>
      <c r="H93" s="62"/>
      <c r="I93" s="62"/>
      <c r="J93" s="62"/>
    </row>
    <row r="94" spans="1:10" x14ac:dyDescent="0.25">
      <c r="A94" s="62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25">
      <c r="A95" s="62"/>
      <c r="B95" s="62"/>
      <c r="C95" s="62"/>
      <c r="D95" s="62"/>
      <c r="E95" s="62"/>
      <c r="F95" s="62"/>
      <c r="G95" s="62"/>
      <c r="H95" s="62"/>
      <c r="I95" s="62"/>
      <c r="J95" s="62"/>
    </row>
    <row r="96" spans="1:10" x14ac:dyDescent="0.25">
      <c r="A96" s="62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25">
      <c r="A97" s="62"/>
      <c r="B97" s="62"/>
      <c r="C97" s="62"/>
      <c r="D97" s="62"/>
      <c r="E97" s="62"/>
      <c r="F97" s="62"/>
      <c r="G97" s="62"/>
      <c r="H97" s="62"/>
      <c r="I97" s="62"/>
      <c r="J97" s="62"/>
    </row>
    <row r="98" spans="1:10" x14ac:dyDescent="0.25">
      <c r="A98" s="62"/>
      <c r="B98" s="62"/>
      <c r="C98" s="62"/>
      <c r="D98" s="62"/>
      <c r="E98" s="62"/>
      <c r="F98" s="62"/>
      <c r="G98" s="62"/>
      <c r="H98" s="62"/>
      <c r="I98" s="62"/>
      <c r="J98" s="62"/>
    </row>
    <row r="99" spans="1:10" x14ac:dyDescent="0.25">
      <c r="A99" s="62"/>
      <c r="B99" s="62"/>
      <c r="C99" s="62"/>
      <c r="D99" s="62"/>
      <c r="E99" s="62"/>
      <c r="F99" s="62"/>
      <c r="G99" s="62"/>
      <c r="H99" s="62"/>
      <c r="I99" s="62"/>
      <c r="J99" s="62"/>
    </row>
    <row r="100" spans="1:10" x14ac:dyDescent="0.25">
      <c r="A100" s="62"/>
      <c r="B100" s="62"/>
      <c r="C100" s="62"/>
      <c r="D100" s="62"/>
      <c r="E100" s="62"/>
      <c r="F100" s="62"/>
      <c r="G100" s="62"/>
      <c r="H100" s="62"/>
      <c r="I100" s="62"/>
      <c r="J100" s="62"/>
    </row>
    <row r="101" spans="1:10" x14ac:dyDescent="0.25">
      <c r="A101" s="62"/>
      <c r="B101" s="62"/>
      <c r="C101" s="62"/>
      <c r="D101" s="62"/>
      <c r="E101" s="62"/>
      <c r="F101" s="62"/>
      <c r="G101" s="62"/>
      <c r="H101" s="62"/>
      <c r="I101" s="62"/>
      <c r="J101" s="62"/>
    </row>
    <row r="102" spans="1:10" x14ac:dyDescent="0.25">
      <c r="A102" s="62"/>
      <c r="B102" s="62"/>
      <c r="C102" s="62"/>
      <c r="D102" s="62"/>
      <c r="E102" s="62"/>
      <c r="F102" s="62"/>
      <c r="G102" s="62"/>
      <c r="H102" s="62"/>
      <c r="I102" s="62"/>
      <c r="J102" s="62"/>
    </row>
    <row r="103" spans="1:10" x14ac:dyDescent="0.25">
      <c r="A103" s="62"/>
      <c r="B103" s="62"/>
      <c r="C103" s="62"/>
      <c r="D103" s="62"/>
      <c r="E103" s="62"/>
      <c r="F103" s="62"/>
      <c r="G103" s="62"/>
      <c r="H103" s="62"/>
      <c r="I103" s="62"/>
      <c r="J103" s="62"/>
    </row>
    <row r="104" spans="1:10" x14ac:dyDescent="0.25">
      <c r="A104" s="62"/>
      <c r="B104" s="62"/>
      <c r="C104" s="62"/>
      <c r="D104" s="62"/>
      <c r="E104" s="62"/>
      <c r="F104" s="62"/>
      <c r="G104" s="62"/>
      <c r="H104" s="62"/>
      <c r="I104" s="62"/>
      <c r="J104" s="62"/>
    </row>
    <row r="105" spans="1:10" x14ac:dyDescent="0.25">
      <c r="A105" s="62"/>
      <c r="B105" s="62"/>
      <c r="C105" s="62"/>
      <c r="D105" s="62"/>
      <c r="E105" s="62"/>
      <c r="F105" s="62"/>
      <c r="G105" s="62"/>
      <c r="H105" s="62"/>
      <c r="I105" s="62"/>
      <c r="J105" s="62"/>
    </row>
    <row r="106" spans="1:10" x14ac:dyDescent="0.25">
      <c r="A106" s="62"/>
      <c r="B106" s="62"/>
      <c r="C106" s="62"/>
      <c r="D106" s="62"/>
      <c r="E106" s="62"/>
      <c r="F106" s="62"/>
      <c r="G106" s="62"/>
      <c r="H106" s="62"/>
      <c r="I106" s="62"/>
      <c r="J106" s="62"/>
    </row>
    <row r="107" spans="1:10" x14ac:dyDescent="0.25">
      <c r="A107" s="62"/>
      <c r="B107" s="62"/>
      <c r="C107" s="62"/>
      <c r="D107" s="62"/>
      <c r="E107" s="62"/>
      <c r="F107" s="62"/>
      <c r="G107" s="62"/>
      <c r="H107" s="62"/>
      <c r="I107" s="62"/>
      <c r="J107" s="62"/>
    </row>
    <row r="108" spans="1:10" x14ac:dyDescent="0.25">
      <c r="A108" s="62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25">
      <c r="A109" s="62"/>
      <c r="B109" s="62"/>
      <c r="C109" s="62"/>
      <c r="D109" s="62"/>
      <c r="E109" s="62"/>
      <c r="F109" s="62"/>
      <c r="G109" s="62"/>
      <c r="H109" s="62"/>
      <c r="I109" s="62"/>
      <c r="J109" s="62"/>
    </row>
    <row r="110" spans="1:10" x14ac:dyDescent="0.25">
      <c r="A110" s="62"/>
      <c r="B110" s="62"/>
      <c r="C110" s="62"/>
      <c r="D110" s="62"/>
      <c r="E110" s="62"/>
      <c r="F110" s="62"/>
      <c r="G110" s="62"/>
      <c r="H110" s="62"/>
      <c r="I110" s="62"/>
      <c r="J110" s="62"/>
    </row>
    <row r="111" spans="1:10" x14ac:dyDescent="0.25">
      <c r="A111" s="62"/>
      <c r="B111" s="62"/>
      <c r="C111" s="62"/>
      <c r="D111" s="62"/>
      <c r="E111" s="62"/>
      <c r="F111" s="62"/>
      <c r="G111" s="62"/>
      <c r="H111" s="62"/>
      <c r="I111" s="62"/>
      <c r="J111" s="62"/>
    </row>
    <row r="112" spans="1:10" x14ac:dyDescent="0.25">
      <c r="A112" s="62"/>
      <c r="B112" s="62"/>
      <c r="C112" s="62"/>
      <c r="D112" s="62"/>
      <c r="E112" s="62"/>
      <c r="F112" s="62"/>
      <c r="G112" s="62"/>
      <c r="H112" s="62"/>
      <c r="I112" s="62"/>
      <c r="J112" s="62"/>
    </row>
    <row r="113" spans="1:10" x14ac:dyDescent="0.25">
      <c r="A113" s="62"/>
      <c r="B113" s="62"/>
      <c r="C113" s="62"/>
      <c r="D113" s="62"/>
      <c r="E113" s="62"/>
      <c r="F113" s="62"/>
      <c r="G113" s="62"/>
      <c r="H113" s="62"/>
      <c r="I113" s="62"/>
      <c r="J113" s="62"/>
    </row>
    <row r="114" spans="1:10" x14ac:dyDescent="0.25">
      <c r="A114" s="62"/>
      <c r="B114" s="62"/>
      <c r="C114" s="62"/>
      <c r="D114" s="62"/>
      <c r="E114" s="62"/>
      <c r="F114" s="62"/>
      <c r="G114" s="62"/>
      <c r="H114" s="62"/>
      <c r="I114" s="62"/>
      <c r="J114" s="62"/>
    </row>
    <row r="115" spans="1:10" x14ac:dyDescent="0.25">
      <c r="A115" s="62"/>
      <c r="B115" s="62"/>
      <c r="C115" s="62"/>
      <c r="D115" s="62"/>
      <c r="E115" s="62"/>
      <c r="F115" s="62"/>
      <c r="G115" s="62"/>
      <c r="H115" s="62"/>
      <c r="I115" s="62"/>
      <c r="J115" s="62"/>
    </row>
    <row r="116" spans="1:10" x14ac:dyDescent="0.25">
      <c r="A116" s="62"/>
      <c r="B116" s="62"/>
      <c r="C116" s="62"/>
      <c r="D116" s="62"/>
      <c r="E116" s="62"/>
      <c r="F116" s="62"/>
      <c r="G116" s="62"/>
      <c r="H116" s="62"/>
      <c r="I116" s="62"/>
      <c r="J116" s="62"/>
    </row>
    <row r="117" spans="1:10" x14ac:dyDescent="0.25">
      <c r="A117" s="62"/>
      <c r="B117" s="62"/>
      <c r="C117" s="62"/>
      <c r="D117" s="62"/>
      <c r="E117" s="62"/>
      <c r="F117" s="62"/>
      <c r="G117" s="62"/>
      <c r="H117" s="62"/>
      <c r="I117" s="62"/>
      <c r="J117" s="62"/>
    </row>
    <row r="118" spans="1:10" x14ac:dyDescent="0.25">
      <c r="A118" s="62"/>
      <c r="B118" s="62"/>
      <c r="C118" s="62"/>
      <c r="D118" s="62"/>
      <c r="E118" s="62"/>
      <c r="F118" s="62"/>
      <c r="G118" s="62"/>
      <c r="H118" s="62"/>
      <c r="I118" s="62"/>
      <c r="J118" s="62"/>
    </row>
    <row r="119" spans="1:10" x14ac:dyDescent="0.25">
      <c r="A119" s="62"/>
      <c r="B119" s="62"/>
      <c r="C119" s="62"/>
      <c r="D119" s="62"/>
      <c r="E119" s="62"/>
      <c r="F119" s="62"/>
      <c r="G119" s="62"/>
      <c r="H119" s="62"/>
      <c r="I119" s="62"/>
      <c r="J119" s="62"/>
    </row>
    <row r="120" spans="1:10" x14ac:dyDescent="0.25">
      <c r="A120" s="62"/>
      <c r="B120" s="62"/>
      <c r="C120" s="62"/>
      <c r="D120" s="62"/>
      <c r="E120" s="62"/>
      <c r="F120" s="62"/>
      <c r="G120" s="62"/>
      <c r="H120" s="62"/>
      <c r="I120" s="62"/>
      <c r="J120" s="62"/>
    </row>
    <row r="121" spans="1:10" x14ac:dyDescent="0.25">
      <c r="A121" s="62"/>
      <c r="B121" s="62"/>
      <c r="C121" s="62"/>
      <c r="D121" s="62"/>
      <c r="E121" s="62"/>
      <c r="F121" s="62"/>
      <c r="G121" s="62"/>
      <c r="H121" s="62"/>
      <c r="I121" s="62"/>
      <c r="J121" s="62"/>
    </row>
    <row r="122" spans="1:10" x14ac:dyDescent="0.25">
      <c r="A122" s="62"/>
      <c r="B122" s="62"/>
      <c r="C122" s="62"/>
      <c r="D122" s="62"/>
      <c r="E122" s="62"/>
      <c r="F122" s="62"/>
      <c r="G122" s="62"/>
      <c r="H122" s="62"/>
      <c r="I122" s="62"/>
      <c r="J122" s="62"/>
    </row>
    <row r="123" spans="1:10" x14ac:dyDescent="0.25">
      <c r="A123" s="62"/>
      <c r="B123" s="62"/>
      <c r="C123" s="62"/>
      <c r="D123" s="62"/>
      <c r="E123" s="62"/>
      <c r="F123" s="62"/>
      <c r="G123" s="62"/>
      <c r="H123" s="62"/>
      <c r="I123" s="62"/>
      <c r="J123" s="62"/>
    </row>
    <row r="124" spans="1:10" x14ac:dyDescent="0.25">
      <c r="A124" s="62"/>
      <c r="B124" s="62"/>
      <c r="C124" s="62"/>
      <c r="D124" s="62"/>
      <c r="E124" s="62"/>
      <c r="F124" s="62"/>
      <c r="G124" s="62"/>
      <c r="H124" s="62"/>
      <c r="I124" s="62"/>
      <c r="J124" s="62"/>
    </row>
    <row r="125" spans="1:10" x14ac:dyDescent="0.25">
      <c r="A125" s="62"/>
      <c r="B125" s="62"/>
      <c r="C125" s="62"/>
      <c r="D125" s="62"/>
      <c r="E125" s="62"/>
      <c r="F125" s="62"/>
      <c r="G125" s="62"/>
      <c r="H125" s="62"/>
      <c r="I125" s="62"/>
      <c r="J125" s="62"/>
    </row>
    <row r="126" spans="1:10" x14ac:dyDescent="0.25">
      <c r="A126" s="62"/>
      <c r="B126" s="62"/>
      <c r="C126" s="62"/>
      <c r="D126" s="62"/>
      <c r="E126" s="62"/>
      <c r="F126" s="62"/>
      <c r="G126" s="62"/>
      <c r="H126" s="62"/>
      <c r="I126" s="62"/>
      <c r="J126" s="62"/>
    </row>
    <row r="127" spans="1:10" x14ac:dyDescent="0.25">
      <c r="A127" s="62"/>
      <c r="B127" s="62"/>
      <c r="C127" s="62"/>
      <c r="D127" s="62"/>
      <c r="E127" s="62"/>
      <c r="F127" s="62"/>
      <c r="G127" s="62"/>
      <c r="H127" s="62"/>
      <c r="I127" s="62"/>
      <c r="J127" s="62"/>
    </row>
    <row r="128" spans="1:10" x14ac:dyDescent="0.25">
      <c r="A128" s="62"/>
      <c r="B128" s="62"/>
      <c r="C128" s="62"/>
      <c r="D128" s="62"/>
      <c r="E128" s="62"/>
      <c r="F128" s="62"/>
      <c r="G128" s="62"/>
      <c r="H128" s="62"/>
      <c r="I128" s="62"/>
      <c r="J128" s="62"/>
    </row>
    <row r="129" spans="1:10" x14ac:dyDescent="0.25">
      <c r="A129" s="62"/>
      <c r="B129" s="62"/>
      <c r="C129" s="62"/>
      <c r="D129" s="62"/>
      <c r="E129" s="62"/>
      <c r="F129" s="62"/>
      <c r="G129" s="62"/>
      <c r="H129" s="62"/>
      <c r="I129" s="62"/>
      <c r="J129" s="62"/>
    </row>
    <row r="130" spans="1:10" x14ac:dyDescent="0.25">
      <c r="A130" s="62"/>
      <c r="B130" s="62"/>
      <c r="C130" s="62"/>
      <c r="D130" s="62"/>
      <c r="E130" s="62"/>
      <c r="F130" s="62"/>
      <c r="G130" s="62"/>
      <c r="H130" s="62"/>
      <c r="I130" s="62"/>
      <c r="J130" s="62"/>
    </row>
    <row r="131" spans="1:10" x14ac:dyDescent="0.25">
      <c r="A131" s="62"/>
      <c r="B131" s="62"/>
      <c r="C131" s="62"/>
      <c r="D131" s="62"/>
      <c r="E131" s="62"/>
      <c r="F131" s="62"/>
      <c r="G131" s="62"/>
      <c r="H131" s="62"/>
      <c r="I131" s="62"/>
      <c r="J131" s="62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  <row r="142" spans="1:10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</row>
    <row r="143" spans="1:10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</row>
    <row r="144" spans="1:10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</row>
    <row r="145" spans="1:10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</row>
    <row r="146" spans="1:10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</row>
    <row r="147" spans="1:10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</row>
    <row r="148" spans="1:10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</row>
    <row r="149" spans="1:10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</row>
    <row r="150" spans="1:10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</row>
    <row r="151" spans="1:10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</row>
    <row r="152" spans="1:10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</row>
    <row r="154" spans="1:10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</row>
    <row r="155" spans="1:10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</row>
    <row r="156" spans="1:10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</row>
    <row r="157" spans="1:10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</row>
    <row r="158" spans="1:10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</row>
    <row r="159" spans="1:10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</row>
    <row r="160" spans="1:10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</row>
    <row r="161" spans="1:10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</row>
    <row r="162" spans="1:10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</row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</row>
    <row r="165" spans="1:10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</row>
    <row r="166" spans="1:10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</row>
    <row r="167" spans="1:10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</row>
    <row r="168" spans="1:10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</row>
    <row r="169" spans="1:10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</row>
    <row r="170" spans="1:10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</row>
    <row r="171" spans="1:10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</row>
    <row r="172" spans="1:10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</row>
    <row r="173" spans="1:10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</row>
    <row r="174" spans="1:10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</row>
    <row r="175" spans="1:10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</row>
    <row r="176" spans="1:10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</row>
    <row r="177" spans="1:10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</row>
    <row r="178" spans="1:10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0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</row>
    <row r="180" spans="1:10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0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</row>
    <row r="182" spans="1:10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</row>
    <row r="183" spans="1:10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</row>
    <row r="184" spans="1:10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</row>
    <row r="185" spans="1:10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</row>
    <row r="186" spans="1:10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</row>
    <row r="187" spans="1:10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</row>
    <row r="188" spans="1:10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</row>
    <row r="189" spans="1:10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</row>
    <row r="190" spans="1:10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</row>
    <row r="191" spans="1:10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</row>
    <row r="192" spans="1:10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</row>
  </sheetData>
  <mergeCells count="12">
    <mergeCell ref="A2:J2"/>
    <mergeCell ref="A1:J1"/>
    <mergeCell ref="A3:J3"/>
    <mergeCell ref="A35:J35"/>
    <mergeCell ref="A68:D68"/>
    <mergeCell ref="B8:D8"/>
    <mergeCell ref="B17:D17"/>
    <mergeCell ref="A30:D30"/>
    <mergeCell ref="B19:D19"/>
    <mergeCell ref="B21:D21"/>
    <mergeCell ref="A39:C39"/>
    <mergeCell ref="A56:C56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D20" sqref="D20"/>
    </sheetView>
  </sheetViews>
  <sheetFormatPr defaultRowHeight="15" x14ac:dyDescent="0.25"/>
  <cols>
    <col min="1" max="1" width="40" customWidth="1"/>
    <col min="2" max="2" width="17.28515625" customWidth="1"/>
    <col min="3" max="3" width="13.85546875" customWidth="1"/>
    <col min="4" max="4" width="16.5703125" customWidth="1"/>
    <col min="5" max="5" width="16.5703125" hidden="1" customWidth="1"/>
    <col min="6" max="6" width="14.85546875" customWidth="1"/>
    <col min="7" max="7" width="16.5703125" customWidth="1"/>
    <col min="8" max="8" width="14.42578125" customWidth="1"/>
    <col min="11" max="11" width="10.5703125" bestFit="1" customWidth="1"/>
  </cols>
  <sheetData>
    <row r="1" spans="1:10" x14ac:dyDescent="0.25">
      <c r="A1" s="348" t="s">
        <v>1</v>
      </c>
      <c r="B1" s="348"/>
      <c r="C1" s="348"/>
      <c r="D1" s="348"/>
      <c r="E1" s="348"/>
      <c r="F1" s="348"/>
      <c r="G1" s="348"/>
      <c r="H1" s="348"/>
    </row>
    <row r="2" spans="1:10" ht="15" customHeight="1" x14ac:dyDescent="0.25">
      <c r="A2" s="348" t="s">
        <v>2</v>
      </c>
      <c r="B2" s="348"/>
      <c r="C2" s="348"/>
      <c r="D2" s="348"/>
      <c r="E2" s="348"/>
      <c r="F2" s="348"/>
      <c r="G2" s="348"/>
      <c r="H2" s="348"/>
    </row>
    <row r="3" spans="1:10" ht="15" customHeight="1" x14ac:dyDescent="0.25">
      <c r="A3" s="329" t="s">
        <v>29</v>
      </c>
      <c r="B3" s="329"/>
      <c r="C3" s="329"/>
      <c r="D3" s="329"/>
      <c r="E3" s="329"/>
      <c r="F3" s="329"/>
      <c r="G3" s="329"/>
      <c r="H3" s="329"/>
    </row>
    <row r="4" spans="1:10" x14ac:dyDescent="0.25">
      <c r="B4" s="18"/>
      <c r="C4" s="211"/>
      <c r="D4" s="18"/>
      <c r="E4" s="152"/>
      <c r="F4" s="211"/>
      <c r="G4" s="152"/>
      <c r="H4" s="152"/>
    </row>
    <row r="5" spans="1:10" x14ac:dyDescent="0.25">
      <c r="A5" s="349"/>
      <c r="B5" s="349"/>
      <c r="C5" s="349"/>
      <c r="D5" s="349"/>
      <c r="E5" s="349"/>
      <c r="F5" s="349"/>
      <c r="G5" s="349"/>
      <c r="H5" s="349"/>
    </row>
    <row r="6" spans="1:10" ht="15.75" thickBot="1" x14ac:dyDescent="0.3">
      <c r="A6" s="66"/>
      <c r="B6" s="66"/>
      <c r="C6" s="66"/>
      <c r="D6" s="66"/>
      <c r="E6" s="66"/>
      <c r="F6" s="66"/>
      <c r="G6" s="66"/>
      <c r="H6" s="66"/>
    </row>
    <row r="7" spans="1:10" ht="39" thickBot="1" x14ac:dyDescent="0.3">
      <c r="A7" s="180" t="s">
        <v>4</v>
      </c>
      <c r="B7" s="181" t="s">
        <v>129</v>
      </c>
      <c r="C7" s="181" t="s">
        <v>132</v>
      </c>
      <c r="D7" s="181" t="s">
        <v>115</v>
      </c>
      <c r="E7" s="181" t="s">
        <v>110</v>
      </c>
      <c r="F7" s="179" t="s">
        <v>151</v>
      </c>
      <c r="G7" s="179" t="s">
        <v>110</v>
      </c>
      <c r="H7" s="182" t="s">
        <v>111</v>
      </c>
    </row>
    <row r="8" spans="1:10" ht="26.25" thickBot="1" x14ac:dyDescent="0.3">
      <c r="A8" s="93">
        <v>1</v>
      </c>
      <c r="B8" s="93">
        <v>2</v>
      </c>
      <c r="C8" s="93">
        <v>3</v>
      </c>
      <c r="D8" s="93">
        <v>4</v>
      </c>
      <c r="E8" s="93">
        <v>5</v>
      </c>
      <c r="F8" s="93" t="s">
        <v>121</v>
      </c>
      <c r="G8" s="93">
        <v>6</v>
      </c>
      <c r="H8" s="93">
        <v>7</v>
      </c>
    </row>
    <row r="9" spans="1:10" x14ac:dyDescent="0.25">
      <c r="A9" s="249" t="s">
        <v>94</v>
      </c>
      <c r="B9" s="264">
        <f>B10</f>
        <v>1742595.1300000001</v>
      </c>
      <c r="C9" s="268">
        <f>C10</f>
        <v>2483291.37</v>
      </c>
      <c r="D9" s="250">
        <f>D10</f>
        <v>2292984</v>
      </c>
      <c r="E9" s="251"/>
      <c r="F9" s="251">
        <f>D9/C9*100</f>
        <v>92.336486475205675</v>
      </c>
      <c r="G9" s="251">
        <f>G10</f>
        <v>2292984</v>
      </c>
      <c r="H9" s="258">
        <f>H10</f>
        <v>2292984</v>
      </c>
      <c r="J9" s="5"/>
    </row>
    <row r="10" spans="1:10" x14ac:dyDescent="0.25">
      <c r="A10" s="252" t="s">
        <v>95</v>
      </c>
      <c r="B10" s="265">
        <f>B11+B12</f>
        <v>1742595.1300000001</v>
      </c>
      <c r="C10" s="269">
        <f>SUM(C11:C12)</f>
        <v>2483291.37</v>
      </c>
      <c r="D10" s="253">
        <f>D11+D12</f>
        <v>2292984</v>
      </c>
      <c r="E10" s="254"/>
      <c r="F10" s="254">
        <f>D10/C10*100</f>
        <v>92.336486475205675</v>
      </c>
      <c r="G10" s="254">
        <f>G11+G12</f>
        <v>2292984</v>
      </c>
      <c r="H10" s="259">
        <f>H11+H12</f>
        <v>2292984</v>
      </c>
      <c r="J10" s="5"/>
    </row>
    <row r="11" spans="1:10" x14ac:dyDescent="0.25">
      <c r="A11" s="255" t="s">
        <v>30</v>
      </c>
      <c r="B11" s="266">
        <v>1615131.81</v>
      </c>
      <c r="C11" s="270">
        <v>2011919.2</v>
      </c>
      <c r="D11" s="256">
        <v>2051530</v>
      </c>
      <c r="E11" s="257" t="e">
        <f>#REF!+#REF!</f>
        <v>#REF!</v>
      </c>
      <c r="F11" s="257">
        <f>D11/C11*100</f>
        <v>101.96880669959312</v>
      </c>
      <c r="G11" s="257">
        <v>2051530</v>
      </c>
      <c r="H11" s="260">
        <v>2051530</v>
      </c>
      <c r="J11" s="5"/>
    </row>
    <row r="12" spans="1:10" ht="15.75" thickBot="1" x14ac:dyDescent="0.3">
      <c r="A12" s="261" t="s">
        <v>31</v>
      </c>
      <c r="B12" s="267">
        <v>127463.32</v>
      </c>
      <c r="C12" s="271">
        <v>471372.17</v>
      </c>
      <c r="D12" s="272">
        <v>241454</v>
      </c>
      <c r="E12" s="262"/>
      <c r="F12" s="262">
        <f>D12/C12*100</f>
        <v>51.223643517180918</v>
      </c>
      <c r="G12" s="262">
        <v>241454</v>
      </c>
      <c r="H12" s="263">
        <v>241454</v>
      </c>
      <c r="J12" s="5"/>
    </row>
    <row r="22" spans="3:4" x14ac:dyDescent="0.25">
      <c r="D22" s="5"/>
    </row>
    <row r="23" spans="3:4" x14ac:dyDescent="0.25">
      <c r="C23" s="222"/>
    </row>
  </sheetData>
  <mergeCells count="4">
    <mergeCell ref="A1:H1"/>
    <mergeCell ref="A2:H2"/>
    <mergeCell ref="A3:H3"/>
    <mergeCell ref="A5:H5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4"/>
  <sheetViews>
    <sheetView workbookViewId="0">
      <selection activeCell="I18" sqref="I17:I18"/>
    </sheetView>
  </sheetViews>
  <sheetFormatPr defaultRowHeight="15" x14ac:dyDescent="0.25"/>
  <cols>
    <col min="1" max="1" width="8.42578125" customWidth="1"/>
    <col min="2" max="3" width="6.42578125" customWidth="1"/>
    <col min="4" max="4" width="38.85546875" customWidth="1"/>
    <col min="5" max="5" width="13.140625" customWidth="1"/>
    <col min="6" max="6" width="12" customWidth="1"/>
    <col min="7" max="10" width="12.5703125" customWidth="1"/>
  </cols>
  <sheetData>
    <row r="2" spans="1:15" x14ac:dyDescent="0.25">
      <c r="A2" s="350" t="s">
        <v>0</v>
      </c>
      <c r="B2" s="350"/>
      <c r="C2" s="350"/>
      <c r="D2" s="350"/>
      <c r="E2" s="350"/>
      <c r="F2" s="350"/>
      <c r="G2" s="350"/>
      <c r="H2" s="350"/>
      <c r="I2" s="350"/>
      <c r="J2" s="350"/>
    </row>
    <row r="3" spans="1:15" x14ac:dyDescent="0.25">
      <c r="A3" s="350" t="s">
        <v>96</v>
      </c>
      <c r="B3" s="350"/>
      <c r="C3" s="350"/>
      <c r="D3" s="350"/>
      <c r="E3" s="350"/>
      <c r="F3" s="350"/>
      <c r="G3" s="350"/>
      <c r="H3" s="350"/>
      <c r="I3" s="350"/>
      <c r="J3" s="350"/>
    </row>
    <row r="4" spans="1:15" x14ac:dyDescent="0.25">
      <c r="A4" s="350" t="s">
        <v>109</v>
      </c>
      <c r="B4" s="350"/>
      <c r="C4" s="350"/>
      <c r="D4" s="350"/>
      <c r="E4" s="350"/>
      <c r="F4" s="350"/>
      <c r="G4" s="350"/>
      <c r="H4" s="350"/>
      <c r="I4" s="350"/>
      <c r="J4" s="350"/>
    </row>
    <row r="5" spans="1:15" ht="15.75" thickBot="1" x14ac:dyDescent="0.3"/>
    <row r="6" spans="1:15" ht="39" thickBot="1" x14ac:dyDescent="0.3">
      <c r="A6" s="112" t="s">
        <v>52</v>
      </c>
      <c r="B6" s="113" t="s">
        <v>53</v>
      </c>
      <c r="C6" s="113" t="s">
        <v>54</v>
      </c>
      <c r="D6" s="113" t="s">
        <v>55</v>
      </c>
      <c r="E6" s="113" t="s">
        <v>129</v>
      </c>
      <c r="F6" s="113" t="s">
        <v>152</v>
      </c>
      <c r="G6" s="113" t="s">
        <v>115</v>
      </c>
      <c r="H6" s="115" t="s">
        <v>61</v>
      </c>
      <c r="I6" s="114" t="s">
        <v>112</v>
      </c>
      <c r="J6" s="115" t="s">
        <v>113</v>
      </c>
    </row>
    <row r="7" spans="1:15" x14ac:dyDescent="0.25">
      <c r="A7" s="108">
        <v>1</v>
      </c>
      <c r="B7" s="109">
        <v>2</v>
      </c>
      <c r="C7" s="109">
        <v>3</v>
      </c>
      <c r="D7" s="109">
        <v>4</v>
      </c>
      <c r="E7" s="109">
        <v>5</v>
      </c>
      <c r="F7" s="109">
        <v>6</v>
      </c>
      <c r="G7" s="109">
        <v>7</v>
      </c>
      <c r="H7" s="111" t="s">
        <v>130</v>
      </c>
      <c r="I7" s="110">
        <v>9</v>
      </c>
      <c r="J7" s="111">
        <v>10</v>
      </c>
    </row>
    <row r="8" spans="1:15" ht="25.5" x14ac:dyDescent="0.25">
      <c r="A8" s="81">
        <v>8</v>
      </c>
      <c r="B8" s="73"/>
      <c r="C8" s="73"/>
      <c r="D8" s="73" t="s">
        <v>56</v>
      </c>
      <c r="E8" s="431">
        <v>0</v>
      </c>
      <c r="F8" s="90">
        <v>60000</v>
      </c>
      <c r="G8" s="90">
        <f>G9</f>
        <v>0</v>
      </c>
      <c r="H8" s="90">
        <v>0</v>
      </c>
      <c r="I8" s="90">
        <f>I9</f>
        <v>0</v>
      </c>
      <c r="J8" s="91">
        <v>0</v>
      </c>
    </row>
    <row r="9" spans="1:15" x14ac:dyDescent="0.25">
      <c r="A9" s="82"/>
      <c r="B9" s="74">
        <v>84</v>
      </c>
      <c r="C9" s="74"/>
      <c r="D9" s="74" t="s">
        <v>57</v>
      </c>
      <c r="E9" s="432">
        <v>0</v>
      </c>
      <c r="F9" s="75">
        <v>60000</v>
      </c>
      <c r="G9" s="75">
        <v>0</v>
      </c>
      <c r="H9" s="107">
        <v>0</v>
      </c>
      <c r="I9" s="107">
        <v>0</v>
      </c>
      <c r="J9" s="83">
        <v>0</v>
      </c>
    </row>
    <row r="10" spans="1:15" x14ac:dyDescent="0.25">
      <c r="A10" s="84"/>
      <c r="B10" s="76"/>
      <c r="C10" s="436" t="s">
        <v>63</v>
      </c>
      <c r="D10" s="77" t="s">
        <v>58</v>
      </c>
      <c r="E10" s="433">
        <v>0</v>
      </c>
      <c r="F10" s="226">
        <v>60000</v>
      </c>
      <c r="G10" s="226">
        <v>0</v>
      </c>
      <c r="H10" s="227">
        <v>0</v>
      </c>
      <c r="I10" s="227">
        <v>0</v>
      </c>
      <c r="J10" s="228">
        <v>0</v>
      </c>
    </row>
    <row r="11" spans="1:15" ht="25.5" x14ac:dyDescent="0.25">
      <c r="A11" s="85">
        <v>5</v>
      </c>
      <c r="B11" s="78"/>
      <c r="C11" s="78"/>
      <c r="D11" s="79" t="s">
        <v>59</v>
      </c>
      <c r="E11" s="431">
        <v>0</v>
      </c>
      <c r="F11" s="90">
        <v>60000</v>
      </c>
      <c r="G11" s="90">
        <f>G12</f>
        <v>13207</v>
      </c>
      <c r="H11" s="106">
        <f>G11/F11*100</f>
        <v>22.011666666666667</v>
      </c>
      <c r="I11" s="106">
        <f>I12</f>
        <v>13207</v>
      </c>
      <c r="J11" s="91">
        <f>J12</f>
        <v>13207</v>
      </c>
    </row>
    <row r="12" spans="1:15" ht="25.5" x14ac:dyDescent="0.25">
      <c r="A12" s="86"/>
      <c r="B12" s="74">
        <v>54</v>
      </c>
      <c r="C12" s="74"/>
      <c r="D12" s="80" t="s">
        <v>40</v>
      </c>
      <c r="E12" s="432">
        <v>0</v>
      </c>
      <c r="F12" s="75">
        <v>60000</v>
      </c>
      <c r="G12" s="75">
        <f>G13</f>
        <v>13207</v>
      </c>
      <c r="H12" s="107">
        <f>G12/F12*100</f>
        <v>22.011666666666667</v>
      </c>
      <c r="I12" s="107">
        <f>I13</f>
        <v>13207</v>
      </c>
      <c r="J12" s="83">
        <f>J13</f>
        <v>13207</v>
      </c>
    </row>
    <row r="13" spans="1:15" ht="15.75" thickBot="1" x14ac:dyDescent="0.3">
      <c r="A13" s="87"/>
      <c r="B13" s="88"/>
      <c r="C13" s="437" t="s">
        <v>63</v>
      </c>
      <c r="D13" s="89" t="s">
        <v>58</v>
      </c>
      <c r="E13" s="434">
        <v>0</v>
      </c>
      <c r="F13" s="223">
        <v>60000</v>
      </c>
      <c r="G13" s="223">
        <v>13207</v>
      </c>
      <c r="H13" s="224">
        <f>G13/F13*100</f>
        <v>22.011666666666667</v>
      </c>
      <c r="I13" s="224">
        <v>13207</v>
      </c>
      <c r="J13" s="225">
        <v>13207</v>
      </c>
    </row>
    <row r="14" spans="1:15" ht="15.75" thickBot="1" x14ac:dyDescent="0.3">
      <c r="A14" s="429"/>
      <c r="B14" s="430"/>
      <c r="C14" s="430"/>
      <c r="D14" s="430" t="s">
        <v>50</v>
      </c>
      <c r="E14" s="435">
        <v>0</v>
      </c>
      <c r="F14" s="438">
        <v>0</v>
      </c>
      <c r="G14" s="439">
        <f>G8-G11</f>
        <v>-13207</v>
      </c>
      <c r="H14" s="438">
        <v>0</v>
      </c>
      <c r="I14" s="439">
        <f>I8-I11</f>
        <v>-13207</v>
      </c>
      <c r="J14" s="439">
        <f>J8-J11</f>
        <v>-13207</v>
      </c>
      <c r="O14" s="222"/>
    </row>
  </sheetData>
  <mergeCells count="3">
    <mergeCell ref="A4:J4"/>
    <mergeCell ref="A2:J2"/>
    <mergeCell ref="A3:J3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tabSelected="1" workbookViewId="0">
      <selection activeCell="I93" sqref="I93"/>
    </sheetView>
  </sheetViews>
  <sheetFormatPr defaultRowHeight="15" x14ac:dyDescent="0.25"/>
  <cols>
    <col min="1" max="1" width="43.140625" customWidth="1"/>
    <col min="2" max="3" width="15.28515625" customWidth="1"/>
    <col min="4" max="4" width="17.7109375" customWidth="1"/>
    <col min="5" max="5" width="14.7109375" customWidth="1"/>
    <col min="6" max="7" width="17.7109375" customWidth="1"/>
    <col min="9" max="9" width="15.28515625" customWidth="1"/>
  </cols>
  <sheetData>
    <row r="1" spans="1:9" x14ac:dyDescent="0.25">
      <c r="C1" s="19"/>
      <c r="D1" s="19"/>
      <c r="E1" s="19"/>
      <c r="F1" s="19"/>
      <c r="G1" s="19"/>
    </row>
    <row r="2" spans="1:9" x14ac:dyDescent="0.25">
      <c r="C2" s="19"/>
      <c r="D2" s="19"/>
      <c r="E2" s="19"/>
      <c r="F2" s="19"/>
      <c r="G2" s="19"/>
    </row>
    <row r="3" spans="1:9" x14ac:dyDescent="0.25">
      <c r="A3" s="328" t="s">
        <v>32</v>
      </c>
      <c r="B3" s="328"/>
      <c r="C3" s="328"/>
      <c r="D3" s="328"/>
      <c r="E3" s="328"/>
      <c r="F3" s="328"/>
      <c r="G3" s="328"/>
    </row>
    <row r="4" spans="1:9" x14ac:dyDescent="0.25">
      <c r="A4" s="327" t="s">
        <v>105</v>
      </c>
      <c r="B4" s="327"/>
      <c r="C4" s="327"/>
      <c r="D4" s="327"/>
      <c r="E4" s="327"/>
      <c r="F4" s="327"/>
      <c r="G4" s="327"/>
    </row>
    <row r="5" spans="1:9" ht="15.75" thickBot="1" x14ac:dyDescent="0.3">
      <c r="A5" s="66"/>
      <c r="B5" s="66"/>
      <c r="C5" s="66"/>
      <c r="D5" s="66"/>
      <c r="E5" s="66"/>
      <c r="F5" s="66"/>
      <c r="G5" s="66"/>
    </row>
    <row r="6" spans="1:9" ht="40.5" customHeight="1" thickBot="1" x14ac:dyDescent="0.3">
      <c r="A6" s="92" t="s">
        <v>4</v>
      </c>
      <c r="B6" s="186" t="s">
        <v>129</v>
      </c>
      <c r="C6" s="71" t="s">
        <v>152</v>
      </c>
      <c r="D6" s="72" t="s">
        <v>115</v>
      </c>
      <c r="E6" s="93" t="s">
        <v>106</v>
      </c>
      <c r="F6" s="93" t="s">
        <v>110</v>
      </c>
      <c r="G6" s="93" t="s">
        <v>111</v>
      </c>
    </row>
    <row r="7" spans="1:9" ht="54.75" customHeight="1" thickBot="1" x14ac:dyDescent="0.3">
      <c r="A7" s="93">
        <v>1</v>
      </c>
      <c r="B7" s="93">
        <v>2</v>
      </c>
      <c r="C7" s="93">
        <v>3</v>
      </c>
      <c r="D7" s="93">
        <v>4</v>
      </c>
      <c r="E7" s="93" t="s">
        <v>121</v>
      </c>
      <c r="F7" s="93">
        <v>6</v>
      </c>
      <c r="G7" s="93">
        <v>7</v>
      </c>
    </row>
    <row r="8" spans="1:9" x14ac:dyDescent="0.25">
      <c r="A8" s="102" t="s">
        <v>94</v>
      </c>
      <c r="B8" s="188">
        <f>B9+B25+B37+B99</f>
        <v>1742595.13</v>
      </c>
      <c r="C8" s="100">
        <f>C9+C25+C37+C99</f>
        <v>2483291.37</v>
      </c>
      <c r="D8" s="100">
        <f>D9+D25+D37+D99</f>
        <v>2292984</v>
      </c>
      <c r="E8" s="202">
        <f t="shared" ref="E8:E13" si="0">D8/C8*100</f>
        <v>92.336486475205675</v>
      </c>
      <c r="F8" s="101">
        <f>F9+F25+F37+F99</f>
        <v>2292984</v>
      </c>
      <c r="G8" s="440">
        <f>G9+G25+G37+G99</f>
        <v>2292984</v>
      </c>
      <c r="I8" s="5"/>
    </row>
    <row r="9" spans="1:9" x14ac:dyDescent="0.25">
      <c r="A9" s="191" t="s">
        <v>97</v>
      </c>
      <c r="B9" s="192">
        <f>B10+B16+B21</f>
        <v>130452.36</v>
      </c>
      <c r="C9" s="193">
        <f>C10+C16+C21</f>
        <v>157961.75</v>
      </c>
      <c r="D9" s="193">
        <f>D10+D16+D21</f>
        <v>213090</v>
      </c>
      <c r="E9" s="203">
        <f t="shared" si="0"/>
        <v>134.89974629934144</v>
      </c>
      <c r="F9" s="194">
        <f>F10+F16+F21</f>
        <v>213090</v>
      </c>
      <c r="G9" s="441">
        <f>G10+G16+G21</f>
        <v>213090</v>
      </c>
      <c r="I9" s="5"/>
    </row>
    <row r="10" spans="1:9" ht="26.25" x14ac:dyDescent="0.25">
      <c r="A10" s="195" t="s">
        <v>98</v>
      </c>
      <c r="B10" s="196">
        <f>B11</f>
        <v>42906.590000000004</v>
      </c>
      <c r="C10" s="197">
        <v>56340</v>
      </c>
      <c r="D10" s="197">
        <f>D11</f>
        <v>57540</v>
      </c>
      <c r="E10" s="204">
        <f t="shared" si="0"/>
        <v>102.12992545260914</v>
      </c>
      <c r="F10" s="197">
        <f t="shared" ref="F10:G10" si="1">F11</f>
        <v>57540</v>
      </c>
      <c r="G10" s="442">
        <f t="shared" si="1"/>
        <v>57540</v>
      </c>
      <c r="I10" s="5"/>
    </row>
    <row r="11" spans="1:9" x14ac:dyDescent="0.25">
      <c r="A11" s="212" t="s">
        <v>30</v>
      </c>
      <c r="B11" s="213">
        <f>B12</f>
        <v>42906.590000000004</v>
      </c>
      <c r="C11" s="214">
        <v>56340</v>
      </c>
      <c r="D11" s="214">
        <f>D12</f>
        <v>57540</v>
      </c>
      <c r="E11" s="215">
        <f t="shared" si="0"/>
        <v>102.12992545260914</v>
      </c>
      <c r="F11" s="214">
        <f t="shared" ref="F11:G11" si="2">F12</f>
        <v>57540</v>
      </c>
      <c r="G11" s="443">
        <f t="shared" si="2"/>
        <v>57540</v>
      </c>
      <c r="I11" s="5"/>
    </row>
    <row r="12" spans="1:9" x14ac:dyDescent="0.25">
      <c r="A12" s="187" t="s">
        <v>117</v>
      </c>
      <c r="B12" s="198">
        <f>B13</f>
        <v>42906.590000000004</v>
      </c>
      <c r="C12" s="199">
        <f>C14+C15</f>
        <v>56340</v>
      </c>
      <c r="D12" s="199">
        <f>D14+D15</f>
        <v>57540</v>
      </c>
      <c r="E12" s="206">
        <f t="shared" si="0"/>
        <v>102.12992545260914</v>
      </c>
      <c r="F12" s="199">
        <f>F14+F15</f>
        <v>57540</v>
      </c>
      <c r="G12" s="444">
        <f>G14+G15</f>
        <v>57540</v>
      </c>
      <c r="I12" s="5"/>
    </row>
    <row r="13" spans="1:9" x14ac:dyDescent="0.25">
      <c r="A13" s="105" t="s">
        <v>81</v>
      </c>
      <c r="B13" s="190">
        <f>SUM(B14:B15)</f>
        <v>42906.590000000004</v>
      </c>
      <c r="C13" s="190">
        <f>SUM(C14:C15)</f>
        <v>56340</v>
      </c>
      <c r="D13" s="190">
        <f t="shared" ref="D13:G13" si="3">SUM(D14:D15)</f>
        <v>57540</v>
      </c>
      <c r="E13" s="210">
        <f t="shared" si="0"/>
        <v>102.12992545260914</v>
      </c>
      <c r="F13" s="190">
        <f t="shared" si="3"/>
        <v>57540</v>
      </c>
      <c r="G13" s="445">
        <f t="shared" si="3"/>
        <v>57540</v>
      </c>
      <c r="I13" s="5"/>
    </row>
    <row r="14" spans="1:9" x14ac:dyDescent="0.25">
      <c r="A14" s="104" t="s">
        <v>19</v>
      </c>
      <c r="B14" s="168">
        <v>42096.98</v>
      </c>
      <c r="C14" s="96">
        <v>55340</v>
      </c>
      <c r="D14" s="96">
        <v>56540</v>
      </c>
      <c r="E14" s="207">
        <f>D14/B14*100</f>
        <v>134.30892192266523</v>
      </c>
      <c r="F14" s="96">
        <v>56540</v>
      </c>
      <c r="G14" s="446">
        <v>56540</v>
      </c>
      <c r="I14" s="5"/>
    </row>
    <row r="15" spans="1:9" x14ac:dyDescent="0.25">
      <c r="A15" s="104" t="s">
        <v>20</v>
      </c>
      <c r="B15" s="168">
        <v>809.61</v>
      </c>
      <c r="C15" s="96">
        <v>1000</v>
      </c>
      <c r="D15" s="96">
        <v>1000</v>
      </c>
      <c r="E15" s="207">
        <f>D15/B15*100</f>
        <v>123.51626091574957</v>
      </c>
      <c r="F15" s="97">
        <v>1000</v>
      </c>
      <c r="G15" s="447">
        <v>1000</v>
      </c>
      <c r="I15" s="5"/>
    </row>
    <row r="16" spans="1:9" ht="39" x14ac:dyDescent="0.25">
      <c r="A16" s="195" t="s">
        <v>99</v>
      </c>
      <c r="B16" s="196">
        <f>B17</f>
        <v>85080.54</v>
      </c>
      <c r="C16" s="197">
        <v>97000</v>
      </c>
      <c r="D16" s="197">
        <f t="shared" ref="D16:G17" si="4">D17</f>
        <v>152550</v>
      </c>
      <c r="E16" s="204">
        <f t="shared" ref="E16:E31" si="5">D16/C16*100</f>
        <v>157.26804123711341</v>
      </c>
      <c r="F16" s="200">
        <f t="shared" si="4"/>
        <v>152550</v>
      </c>
      <c r="G16" s="448">
        <f t="shared" si="4"/>
        <v>152550</v>
      </c>
      <c r="I16" s="5"/>
    </row>
    <row r="17" spans="1:9" x14ac:dyDescent="0.25">
      <c r="A17" s="103" t="s">
        <v>30</v>
      </c>
      <c r="B17" s="189">
        <f>B18</f>
        <v>85080.54</v>
      </c>
      <c r="C17" s="95">
        <v>97000</v>
      </c>
      <c r="D17" s="95">
        <f t="shared" si="4"/>
        <v>152550</v>
      </c>
      <c r="E17" s="205">
        <f t="shared" si="5"/>
        <v>157.26804123711341</v>
      </c>
      <c r="F17" s="95">
        <f t="shared" si="4"/>
        <v>152550</v>
      </c>
      <c r="G17" s="449">
        <f t="shared" si="4"/>
        <v>152550</v>
      </c>
      <c r="I17" s="5"/>
    </row>
    <row r="18" spans="1:9" x14ac:dyDescent="0.25">
      <c r="A18" s="187" t="s">
        <v>117</v>
      </c>
      <c r="B18" s="198">
        <f>B19</f>
        <v>85080.54</v>
      </c>
      <c r="C18" s="199">
        <v>97000</v>
      </c>
      <c r="D18" s="199">
        <f>D20</f>
        <v>152550</v>
      </c>
      <c r="E18" s="206">
        <f t="shared" si="5"/>
        <v>157.26804123711341</v>
      </c>
      <c r="F18" s="201">
        <f>F20</f>
        <v>152550</v>
      </c>
      <c r="G18" s="450">
        <f>G20</f>
        <v>152550</v>
      </c>
      <c r="I18" s="5"/>
    </row>
    <row r="19" spans="1:9" x14ac:dyDescent="0.25">
      <c r="A19" s="105" t="s">
        <v>81</v>
      </c>
      <c r="B19" s="190">
        <f>B20</f>
        <v>85080.54</v>
      </c>
      <c r="C19" s="98">
        <f>C20</f>
        <v>97000</v>
      </c>
      <c r="D19" s="98">
        <f>D20</f>
        <v>152550</v>
      </c>
      <c r="E19" s="208">
        <f t="shared" si="5"/>
        <v>157.26804123711341</v>
      </c>
      <c r="F19" s="99">
        <f>F20</f>
        <v>152550</v>
      </c>
      <c r="G19" s="451">
        <f>G20</f>
        <v>152550</v>
      </c>
      <c r="I19" s="5"/>
    </row>
    <row r="20" spans="1:9" x14ac:dyDescent="0.25">
      <c r="A20" s="104" t="s">
        <v>19</v>
      </c>
      <c r="B20" s="168">
        <v>85080.54</v>
      </c>
      <c r="C20" s="96">
        <v>97000</v>
      </c>
      <c r="D20" s="96">
        <v>152550</v>
      </c>
      <c r="E20" s="207">
        <f t="shared" si="5"/>
        <v>157.26804123711341</v>
      </c>
      <c r="F20" s="97">
        <v>152550</v>
      </c>
      <c r="G20" s="447">
        <v>152550</v>
      </c>
      <c r="I20" s="5"/>
    </row>
    <row r="21" spans="1:9" x14ac:dyDescent="0.25">
      <c r="A21" s="195" t="s">
        <v>100</v>
      </c>
      <c r="B21" s="196">
        <f>B22</f>
        <v>2465.23</v>
      </c>
      <c r="C21" s="197">
        <f>C22</f>
        <v>4621.75</v>
      </c>
      <c r="D21" s="197">
        <f>D22</f>
        <v>3000</v>
      </c>
      <c r="E21" s="204">
        <f t="shared" si="5"/>
        <v>64.910477632931247</v>
      </c>
      <c r="F21" s="200">
        <f>F22</f>
        <v>3000</v>
      </c>
      <c r="G21" s="448">
        <f>G22</f>
        <v>3000</v>
      </c>
      <c r="I21" s="5"/>
    </row>
    <row r="22" spans="1:9" x14ac:dyDescent="0.25">
      <c r="A22" s="212" t="s">
        <v>30</v>
      </c>
      <c r="B22" s="213">
        <f>B23</f>
        <v>2465.23</v>
      </c>
      <c r="C22" s="214">
        <f>C23</f>
        <v>4621.75</v>
      </c>
      <c r="D22" s="214">
        <v>3000</v>
      </c>
      <c r="E22" s="215">
        <f t="shared" si="5"/>
        <v>64.910477632931247</v>
      </c>
      <c r="F22" s="214">
        <v>3000</v>
      </c>
      <c r="G22" s="443">
        <v>3000</v>
      </c>
      <c r="I22" s="5"/>
    </row>
    <row r="23" spans="1:9" x14ac:dyDescent="0.25">
      <c r="A23" s="187" t="s">
        <v>117</v>
      </c>
      <c r="B23" s="198">
        <f>B24</f>
        <v>2465.23</v>
      </c>
      <c r="C23" s="199">
        <f>C24</f>
        <v>4621.75</v>
      </c>
      <c r="D23" s="199">
        <f>D24</f>
        <v>3000</v>
      </c>
      <c r="E23" s="206">
        <f t="shared" si="5"/>
        <v>64.910477632931247</v>
      </c>
      <c r="F23" s="199">
        <f t="shared" ref="F23:G23" si="6">F24</f>
        <v>3000</v>
      </c>
      <c r="G23" s="444">
        <f t="shared" si="6"/>
        <v>3000</v>
      </c>
      <c r="I23" s="5"/>
    </row>
    <row r="24" spans="1:9" x14ac:dyDescent="0.25">
      <c r="A24" s="104" t="s">
        <v>19</v>
      </c>
      <c r="B24" s="168">
        <v>2465.23</v>
      </c>
      <c r="C24" s="96">
        <v>4621.75</v>
      </c>
      <c r="D24" s="96">
        <v>3000</v>
      </c>
      <c r="E24" s="207">
        <f t="shared" si="5"/>
        <v>64.910477632931247</v>
      </c>
      <c r="F24" s="97">
        <v>3000</v>
      </c>
      <c r="G24" s="447">
        <v>3000</v>
      </c>
      <c r="I24" s="5"/>
    </row>
    <row r="25" spans="1:9" ht="26.25" x14ac:dyDescent="0.25">
      <c r="A25" s="191" t="s">
        <v>33</v>
      </c>
      <c r="B25" s="192">
        <f>B26</f>
        <v>16387.57</v>
      </c>
      <c r="C25" s="193">
        <f>C28+C34</f>
        <v>90188.77</v>
      </c>
      <c r="D25" s="193">
        <f t="shared" ref="D25:G26" si="7">D26</f>
        <v>32207</v>
      </c>
      <c r="E25" s="203">
        <f t="shared" si="5"/>
        <v>35.710654441789146</v>
      </c>
      <c r="F25" s="194">
        <f t="shared" si="7"/>
        <v>32207</v>
      </c>
      <c r="G25" s="441">
        <f t="shared" si="7"/>
        <v>32207</v>
      </c>
      <c r="I25" s="5"/>
    </row>
    <row r="26" spans="1:9" ht="26.25" x14ac:dyDescent="0.25">
      <c r="A26" s="195" t="s">
        <v>34</v>
      </c>
      <c r="B26" s="196">
        <f>B27</f>
        <v>16387.57</v>
      </c>
      <c r="C26" s="197">
        <f>C27</f>
        <v>90188.77</v>
      </c>
      <c r="D26" s="197">
        <f t="shared" si="7"/>
        <v>32207</v>
      </c>
      <c r="E26" s="204">
        <f t="shared" si="5"/>
        <v>35.710654441789146</v>
      </c>
      <c r="F26" s="200">
        <f t="shared" si="7"/>
        <v>32207</v>
      </c>
      <c r="G26" s="448">
        <f t="shared" si="7"/>
        <v>32207</v>
      </c>
      <c r="I26" s="5"/>
    </row>
    <row r="27" spans="1:9" x14ac:dyDescent="0.25">
      <c r="A27" s="212" t="s">
        <v>31</v>
      </c>
      <c r="B27" s="213">
        <f>B28</f>
        <v>16387.57</v>
      </c>
      <c r="C27" s="214">
        <f>C28+C34</f>
        <v>90188.77</v>
      </c>
      <c r="D27" s="214">
        <f>D28+D34</f>
        <v>32207</v>
      </c>
      <c r="E27" s="215">
        <f t="shared" si="5"/>
        <v>35.710654441789146</v>
      </c>
      <c r="F27" s="216">
        <f>F28+F34</f>
        <v>32207</v>
      </c>
      <c r="G27" s="452">
        <f>G28+G36</f>
        <v>32207</v>
      </c>
      <c r="I27" s="5"/>
    </row>
    <row r="28" spans="1:9" x14ac:dyDescent="0.25">
      <c r="A28" s="187" t="s">
        <v>118</v>
      </c>
      <c r="B28" s="198">
        <f>B29</f>
        <v>16387.57</v>
      </c>
      <c r="C28" s="199">
        <f>C30+C31+C33</f>
        <v>30188.77</v>
      </c>
      <c r="D28" s="199">
        <f>D30+D31+D33</f>
        <v>19000</v>
      </c>
      <c r="E28" s="206">
        <f t="shared" si="5"/>
        <v>62.937310794709425</v>
      </c>
      <c r="F28" s="201">
        <f>F30+F31+F33</f>
        <v>19000</v>
      </c>
      <c r="G28" s="450">
        <f>G30+G31+G33</f>
        <v>19000</v>
      </c>
      <c r="I28" s="5"/>
    </row>
    <row r="29" spans="1:9" x14ac:dyDescent="0.25">
      <c r="A29" s="105" t="s">
        <v>81</v>
      </c>
      <c r="B29" s="190">
        <f>B30+B31</f>
        <v>16387.57</v>
      </c>
      <c r="C29" s="190">
        <f>SUM(C30:C31)</f>
        <v>25188.77</v>
      </c>
      <c r="D29" s="190">
        <f t="shared" ref="D29:G29" si="8">D30+D31</f>
        <v>15000</v>
      </c>
      <c r="E29" s="190">
        <f t="shared" si="5"/>
        <v>59.550347238074743</v>
      </c>
      <c r="F29" s="190">
        <f t="shared" si="8"/>
        <v>15000</v>
      </c>
      <c r="G29" s="445">
        <f t="shared" si="8"/>
        <v>15000</v>
      </c>
      <c r="I29" s="5"/>
    </row>
    <row r="30" spans="1:9" x14ac:dyDescent="0.25">
      <c r="A30" s="104" t="s">
        <v>22</v>
      </c>
      <c r="B30" s="168">
        <v>8353.94</v>
      </c>
      <c r="C30" s="96">
        <v>13188.77</v>
      </c>
      <c r="D30" s="96">
        <v>5000</v>
      </c>
      <c r="E30" s="207">
        <f t="shared" si="5"/>
        <v>37.911040984109967</v>
      </c>
      <c r="F30" s="97">
        <v>5000</v>
      </c>
      <c r="G30" s="447">
        <v>5000</v>
      </c>
      <c r="I30" s="5"/>
    </row>
    <row r="31" spans="1:9" x14ac:dyDescent="0.25">
      <c r="A31" s="104" t="s">
        <v>19</v>
      </c>
      <c r="B31" s="168">
        <v>8033.63</v>
      </c>
      <c r="C31" s="96">
        <v>12000</v>
      </c>
      <c r="D31" s="96">
        <v>10000</v>
      </c>
      <c r="E31" s="207">
        <f t="shared" si="5"/>
        <v>83.333333333333343</v>
      </c>
      <c r="F31" s="97">
        <v>10000</v>
      </c>
      <c r="G31" s="447">
        <v>10000</v>
      </c>
      <c r="I31" s="5"/>
    </row>
    <row r="32" spans="1:9" x14ac:dyDescent="0.25">
      <c r="A32" s="105" t="s">
        <v>82</v>
      </c>
      <c r="B32" s="190">
        <f t="shared" ref="B32:G32" si="9">B33</f>
        <v>0</v>
      </c>
      <c r="C32" s="98">
        <f t="shared" si="9"/>
        <v>5000</v>
      </c>
      <c r="D32" s="98">
        <f t="shared" si="9"/>
        <v>4000</v>
      </c>
      <c r="E32" s="208">
        <f t="shared" si="9"/>
        <v>80</v>
      </c>
      <c r="F32" s="99">
        <f t="shared" si="9"/>
        <v>4000</v>
      </c>
      <c r="G32" s="451">
        <f t="shared" si="9"/>
        <v>4000</v>
      </c>
      <c r="I32" s="5"/>
    </row>
    <row r="33" spans="1:9" ht="26.25" x14ac:dyDescent="0.25">
      <c r="A33" s="104" t="s">
        <v>21</v>
      </c>
      <c r="B33" s="168">
        <v>0</v>
      </c>
      <c r="C33" s="96">
        <v>5000</v>
      </c>
      <c r="D33" s="96">
        <v>4000</v>
      </c>
      <c r="E33" s="207">
        <f>D33/C33*100</f>
        <v>80</v>
      </c>
      <c r="F33" s="97">
        <v>4000</v>
      </c>
      <c r="G33" s="447">
        <v>4000</v>
      </c>
      <c r="I33" s="5"/>
    </row>
    <row r="34" spans="1:9" x14ac:dyDescent="0.25">
      <c r="A34" s="187" t="s">
        <v>119</v>
      </c>
      <c r="B34" s="198">
        <f>B35</f>
        <v>0</v>
      </c>
      <c r="C34" s="199">
        <f>C35</f>
        <v>60000</v>
      </c>
      <c r="D34" s="199">
        <f>D36</f>
        <v>13207</v>
      </c>
      <c r="E34" s="206">
        <f>E35</f>
        <v>22.011666666666667</v>
      </c>
      <c r="F34" s="201">
        <f>F36</f>
        <v>13207</v>
      </c>
      <c r="G34" s="450">
        <f>G36</f>
        <v>13207</v>
      </c>
      <c r="I34" s="5"/>
    </row>
    <row r="35" spans="1:9" ht="26.25" x14ac:dyDescent="0.25">
      <c r="A35" s="105" t="s">
        <v>87</v>
      </c>
      <c r="B35" s="190">
        <f>B36</f>
        <v>0</v>
      </c>
      <c r="C35" s="98">
        <f>C36</f>
        <v>60000</v>
      </c>
      <c r="D35" s="98">
        <f>D36</f>
        <v>13207</v>
      </c>
      <c r="E35" s="208">
        <f>E36</f>
        <v>22.011666666666667</v>
      </c>
      <c r="F35" s="99">
        <f>F36</f>
        <v>13207</v>
      </c>
      <c r="G35" s="451">
        <f>G36</f>
        <v>13207</v>
      </c>
      <c r="I35" s="5"/>
    </row>
    <row r="36" spans="1:9" ht="26.25" x14ac:dyDescent="0.25">
      <c r="A36" s="104" t="s">
        <v>88</v>
      </c>
      <c r="B36" s="168">
        <v>0</v>
      </c>
      <c r="C36" s="96">
        <v>60000</v>
      </c>
      <c r="D36" s="96">
        <v>13207</v>
      </c>
      <c r="E36" s="207">
        <f>D36/C36*100</f>
        <v>22.011666666666667</v>
      </c>
      <c r="F36" s="97">
        <v>13207</v>
      </c>
      <c r="G36" s="447">
        <v>13207</v>
      </c>
      <c r="I36" s="5"/>
    </row>
    <row r="37" spans="1:9" ht="26.25" x14ac:dyDescent="0.25">
      <c r="A37" s="191" t="s">
        <v>101</v>
      </c>
      <c r="B37" s="192">
        <f>B40+B46+B53+B58+B65+B76+B82+B91+B96</f>
        <v>135694.9</v>
      </c>
      <c r="C37" s="193">
        <f>C38+C51+C56+C63+C74+C89</f>
        <v>405640.85000000003</v>
      </c>
      <c r="D37" s="193">
        <f>D38+D51+D56+D63+D74+D89</f>
        <v>234187</v>
      </c>
      <c r="E37" s="203">
        <f>D37/C37*100</f>
        <v>57.732597690789767</v>
      </c>
      <c r="F37" s="194">
        <f>F38+F51+F56+F63+F74+F89</f>
        <v>234187</v>
      </c>
      <c r="G37" s="441">
        <f>G38+G51+G56+G63+G74+G89</f>
        <v>234187</v>
      </c>
      <c r="I37" s="5"/>
    </row>
    <row r="38" spans="1:9" x14ac:dyDescent="0.25">
      <c r="A38" s="195" t="s">
        <v>102</v>
      </c>
      <c r="B38" s="196">
        <f>B45</f>
        <v>17917.559999999998</v>
      </c>
      <c r="C38" s="197">
        <f>C40+C46</f>
        <v>44450</v>
      </c>
      <c r="D38" s="197">
        <f>D39+D46</f>
        <v>13900</v>
      </c>
      <c r="E38" s="204">
        <f>D38/C38*100</f>
        <v>31.271091113610801</v>
      </c>
      <c r="F38" s="200">
        <f>F40+F46</f>
        <v>13900</v>
      </c>
      <c r="G38" s="448">
        <f>G40+G46</f>
        <v>13900</v>
      </c>
      <c r="I38" s="5"/>
    </row>
    <row r="39" spans="1:9" x14ac:dyDescent="0.25">
      <c r="A39" s="217" t="s">
        <v>30</v>
      </c>
      <c r="B39" s="218">
        <v>0</v>
      </c>
      <c r="C39" s="219">
        <f>C40+C46</f>
        <v>44450</v>
      </c>
      <c r="D39" s="219">
        <f>D40</f>
        <v>0</v>
      </c>
      <c r="E39" s="220">
        <v>0</v>
      </c>
      <c r="F39" s="221">
        <f>F40</f>
        <v>13900</v>
      </c>
      <c r="G39" s="453">
        <f>G40</f>
        <v>13900</v>
      </c>
      <c r="I39" s="5"/>
    </row>
    <row r="40" spans="1:9" x14ac:dyDescent="0.25">
      <c r="A40" s="187" t="s">
        <v>120</v>
      </c>
      <c r="B40" s="198">
        <f>B41+B43</f>
        <v>0</v>
      </c>
      <c r="C40" s="199">
        <f>C41+C43</f>
        <v>250</v>
      </c>
      <c r="D40" s="199">
        <v>0</v>
      </c>
      <c r="E40" s="206">
        <v>0</v>
      </c>
      <c r="F40" s="201">
        <f>F41+F43</f>
        <v>13900</v>
      </c>
      <c r="G40" s="450">
        <f>G41+G43</f>
        <v>13900</v>
      </c>
      <c r="I40" s="5"/>
    </row>
    <row r="41" spans="1:9" x14ac:dyDescent="0.25">
      <c r="A41" s="105" t="s">
        <v>81</v>
      </c>
      <c r="B41" s="190">
        <f t="shared" ref="B41:G41" si="10">B42</f>
        <v>0</v>
      </c>
      <c r="C41" s="98">
        <f t="shared" si="10"/>
        <v>0</v>
      </c>
      <c r="D41" s="98">
        <f t="shared" si="10"/>
        <v>0</v>
      </c>
      <c r="E41" s="208">
        <f t="shared" si="10"/>
        <v>0</v>
      </c>
      <c r="F41" s="99">
        <f t="shared" si="10"/>
        <v>13900</v>
      </c>
      <c r="G41" s="451">
        <f t="shared" si="10"/>
        <v>13900</v>
      </c>
      <c r="I41" s="5"/>
    </row>
    <row r="42" spans="1:9" x14ac:dyDescent="0.25">
      <c r="A42" s="104" t="s">
        <v>19</v>
      </c>
      <c r="B42" s="168">
        <v>0</v>
      </c>
      <c r="C42" s="96">
        <v>0</v>
      </c>
      <c r="D42" s="96">
        <v>0</v>
      </c>
      <c r="E42" s="207">
        <v>0</v>
      </c>
      <c r="F42" s="97">
        <v>13900</v>
      </c>
      <c r="G42" s="447">
        <v>13900</v>
      </c>
      <c r="I42" s="5"/>
    </row>
    <row r="43" spans="1:9" x14ac:dyDescent="0.25">
      <c r="A43" s="105" t="s">
        <v>82</v>
      </c>
      <c r="B43" s="190">
        <f>B44</f>
        <v>0</v>
      </c>
      <c r="C43" s="98">
        <f>C44</f>
        <v>250</v>
      </c>
      <c r="D43" s="98">
        <f>D44</f>
        <v>0</v>
      </c>
      <c r="E43" s="208">
        <v>0</v>
      </c>
      <c r="F43" s="99">
        <v>0</v>
      </c>
      <c r="G43" s="451">
        <v>0</v>
      </c>
      <c r="I43" s="5"/>
    </row>
    <row r="44" spans="1:9" ht="26.25" x14ac:dyDescent="0.25">
      <c r="A44" s="104" t="s">
        <v>67</v>
      </c>
      <c r="B44" s="168">
        <v>0</v>
      </c>
      <c r="C44" s="96">
        <v>250</v>
      </c>
      <c r="D44" s="96">
        <v>0</v>
      </c>
      <c r="E44" s="207">
        <v>0</v>
      </c>
      <c r="F44" s="97">
        <v>0</v>
      </c>
      <c r="G44" s="447">
        <v>0</v>
      </c>
      <c r="I44" s="5"/>
    </row>
    <row r="45" spans="1:9" x14ac:dyDescent="0.25">
      <c r="A45" s="212" t="s">
        <v>31</v>
      </c>
      <c r="B45" s="213">
        <f>B46</f>
        <v>17917.559999999998</v>
      </c>
      <c r="C45" s="214">
        <v>44200</v>
      </c>
      <c r="D45" s="214">
        <f>D46</f>
        <v>13900</v>
      </c>
      <c r="E45" s="215">
        <f>D45/C45*100</f>
        <v>31.447963800904976</v>
      </c>
      <c r="F45" s="216">
        <f>F46</f>
        <v>0</v>
      </c>
      <c r="G45" s="452">
        <f>G46</f>
        <v>0</v>
      </c>
      <c r="I45" s="5"/>
    </row>
    <row r="46" spans="1:9" x14ac:dyDescent="0.25">
      <c r="A46" s="187" t="s">
        <v>122</v>
      </c>
      <c r="B46" s="198">
        <f>B47+B49</f>
        <v>17917.559999999998</v>
      </c>
      <c r="C46" s="199">
        <f>C47+C49</f>
        <v>44200</v>
      </c>
      <c r="D46" s="199">
        <f>D48+D50</f>
        <v>13900</v>
      </c>
      <c r="E46" s="206">
        <f>D46/C46*100</f>
        <v>31.447963800904976</v>
      </c>
      <c r="F46" s="201">
        <f>F48</f>
        <v>0</v>
      </c>
      <c r="G46" s="450">
        <f>G48</f>
        <v>0</v>
      </c>
      <c r="I46" s="5"/>
    </row>
    <row r="47" spans="1:9" x14ac:dyDescent="0.25">
      <c r="A47" s="105" t="s">
        <v>81</v>
      </c>
      <c r="B47" s="190">
        <f>B48</f>
        <v>13935.88</v>
      </c>
      <c r="C47" s="98">
        <f>C48</f>
        <v>15000</v>
      </c>
      <c r="D47" s="98">
        <f>D48</f>
        <v>13900</v>
      </c>
      <c r="E47" s="208">
        <f>D47/C47*100</f>
        <v>92.666666666666657</v>
      </c>
      <c r="F47" s="99">
        <v>0</v>
      </c>
      <c r="G47" s="451">
        <v>0</v>
      </c>
      <c r="I47" s="5"/>
    </row>
    <row r="48" spans="1:9" x14ac:dyDescent="0.25">
      <c r="A48" s="104" t="s">
        <v>19</v>
      </c>
      <c r="B48" s="168">
        <v>13935.88</v>
      </c>
      <c r="C48" s="96">
        <v>15000</v>
      </c>
      <c r="D48" s="96">
        <v>13900</v>
      </c>
      <c r="E48" s="207">
        <f>D48/C48*100</f>
        <v>92.666666666666657</v>
      </c>
      <c r="F48" s="97">
        <v>0</v>
      </c>
      <c r="G48" s="447">
        <v>0</v>
      </c>
      <c r="I48" s="5"/>
    </row>
    <row r="49" spans="1:9" x14ac:dyDescent="0.25">
      <c r="A49" s="105" t="s">
        <v>82</v>
      </c>
      <c r="B49" s="190">
        <f>B50</f>
        <v>3981.68</v>
      </c>
      <c r="C49" s="98">
        <f>C50</f>
        <v>29200</v>
      </c>
      <c r="D49" s="98">
        <v>0</v>
      </c>
      <c r="E49" s="208">
        <v>0</v>
      </c>
      <c r="F49" s="99">
        <v>0</v>
      </c>
      <c r="G49" s="451">
        <v>0</v>
      </c>
      <c r="I49" s="5"/>
    </row>
    <row r="50" spans="1:9" ht="26.25" x14ac:dyDescent="0.25">
      <c r="A50" s="104" t="s">
        <v>21</v>
      </c>
      <c r="B50" s="168">
        <v>3981.68</v>
      </c>
      <c r="C50" s="96">
        <v>29200</v>
      </c>
      <c r="D50" s="96">
        <v>0</v>
      </c>
      <c r="E50" s="207">
        <v>0</v>
      </c>
      <c r="F50" s="97">
        <v>0</v>
      </c>
      <c r="G50" s="447">
        <v>0</v>
      </c>
      <c r="I50" s="5"/>
    </row>
    <row r="51" spans="1:9" ht="26.25" x14ac:dyDescent="0.25">
      <c r="A51" s="195" t="s">
        <v>35</v>
      </c>
      <c r="B51" s="196">
        <f>B52</f>
        <v>0</v>
      </c>
      <c r="C51" s="197">
        <f>C52</f>
        <v>4200.0200000000004</v>
      </c>
      <c r="D51" s="197">
        <f t="shared" ref="D51:G52" si="11">D52</f>
        <v>240</v>
      </c>
      <c r="E51" s="204">
        <f t="shared" ref="E51:E58" si="12">D51/C51*100</f>
        <v>5.7142585035309352</v>
      </c>
      <c r="F51" s="200">
        <f t="shared" si="11"/>
        <v>240</v>
      </c>
      <c r="G51" s="448">
        <f t="shared" si="11"/>
        <v>240</v>
      </c>
      <c r="I51" s="5"/>
    </row>
    <row r="52" spans="1:9" x14ac:dyDescent="0.25">
      <c r="A52" s="212" t="s">
        <v>31</v>
      </c>
      <c r="B52" s="213">
        <f>B53</f>
        <v>0</v>
      </c>
      <c r="C52" s="214">
        <f>C53</f>
        <v>4200.0200000000004</v>
      </c>
      <c r="D52" s="214">
        <f t="shared" si="11"/>
        <v>240</v>
      </c>
      <c r="E52" s="215">
        <f t="shared" si="12"/>
        <v>5.7142585035309352</v>
      </c>
      <c r="F52" s="216">
        <f t="shared" si="11"/>
        <v>240</v>
      </c>
      <c r="G52" s="452">
        <f t="shared" si="11"/>
        <v>240</v>
      </c>
      <c r="I52" s="5"/>
    </row>
    <row r="53" spans="1:9" ht="26.25" x14ac:dyDescent="0.25">
      <c r="A53" s="187" t="s">
        <v>103</v>
      </c>
      <c r="B53" s="198">
        <f>B54</f>
        <v>0</v>
      </c>
      <c r="C53" s="199">
        <f>C55</f>
        <v>4200.0200000000004</v>
      </c>
      <c r="D53" s="199">
        <f>D55</f>
        <v>240</v>
      </c>
      <c r="E53" s="206">
        <f t="shared" si="12"/>
        <v>5.7142585035309352</v>
      </c>
      <c r="F53" s="201">
        <f>F55</f>
        <v>240</v>
      </c>
      <c r="G53" s="450">
        <f>G55</f>
        <v>240</v>
      </c>
      <c r="I53" s="5"/>
    </row>
    <row r="54" spans="1:9" x14ac:dyDescent="0.25">
      <c r="A54" s="105" t="s">
        <v>82</v>
      </c>
      <c r="B54" s="190">
        <f>B55</f>
        <v>0</v>
      </c>
      <c r="C54" s="98">
        <f>C55</f>
        <v>4200.0200000000004</v>
      </c>
      <c r="D54" s="98">
        <f>D55</f>
        <v>240</v>
      </c>
      <c r="E54" s="208">
        <f t="shared" si="12"/>
        <v>5.7142585035309352</v>
      </c>
      <c r="F54" s="99">
        <f>F55</f>
        <v>240</v>
      </c>
      <c r="G54" s="451">
        <f>G55</f>
        <v>240</v>
      </c>
      <c r="I54" s="5"/>
    </row>
    <row r="55" spans="1:9" ht="26.25" x14ac:dyDescent="0.25">
      <c r="A55" s="104" t="s">
        <v>21</v>
      </c>
      <c r="B55" s="168">
        <v>0</v>
      </c>
      <c r="C55" s="96">
        <v>4200.0200000000004</v>
      </c>
      <c r="D55" s="96">
        <v>240</v>
      </c>
      <c r="E55" s="207">
        <f t="shared" si="12"/>
        <v>5.7142585035309352</v>
      </c>
      <c r="F55" s="97">
        <v>240</v>
      </c>
      <c r="G55" s="447">
        <v>240</v>
      </c>
      <c r="I55" s="5"/>
    </row>
    <row r="56" spans="1:9" ht="26.25" x14ac:dyDescent="0.25">
      <c r="A56" s="195" t="s">
        <v>36</v>
      </c>
      <c r="B56" s="196">
        <f>B57</f>
        <v>0</v>
      </c>
      <c r="C56" s="197">
        <v>4800.4399999999996</v>
      </c>
      <c r="D56" s="197">
        <f t="shared" ref="D56:G57" si="13">D57</f>
        <v>1532</v>
      </c>
      <c r="E56" s="204">
        <f t="shared" si="12"/>
        <v>31.913741240386301</v>
      </c>
      <c r="F56" s="200">
        <f t="shared" si="13"/>
        <v>1532</v>
      </c>
      <c r="G56" s="448">
        <f t="shared" si="13"/>
        <v>1532</v>
      </c>
      <c r="I56" s="5"/>
    </row>
    <row r="57" spans="1:9" x14ac:dyDescent="0.25">
      <c r="A57" s="212" t="s">
        <v>31</v>
      </c>
      <c r="B57" s="213">
        <f>B58</f>
        <v>0</v>
      </c>
      <c r="C57" s="214">
        <v>4800.4399999999996</v>
      </c>
      <c r="D57" s="214">
        <f t="shared" si="13"/>
        <v>1532</v>
      </c>
      <c r="E57" s="215">
        <f t="shared" si="12"/>
        <v>31.913741240386301</v>
      </c>
      <c r="F57" s="216">
        <f t="shared" si="13"/>
        <v>1532</v>
      </c>
      <c r="G57" s="452">
        <f t="shared" si="13"/>
        <v>1532</v>
      </c>
      <c r="I57" s="5"/>
    </row>
    <row r="58" spans="1:9" x14ac:dyDescent="0.25">
      <c r="A58" s="187" t="s">
        <v>128</v>
      </c>
      <c r="B58" s="198">
        <f>B59+B61</f>
        <v>0</v>
      </c>
      <c r="C58" s="199">
        <f>C59+C61</f>
        <v>4800.4400000000005</v>
      </c>
      <c r="D58" s="199">
        <f>D60+D62</f>
        <v>1532</v>
      </c>
      <c r="E58" s="206">
        <f t="shared" si="12"/>
        <v>31.913741240386294</v>
      </c>
      <c r="F58" s="201">
        <f>F60+F62</f>
        <v>1532</v>
      </c>
      <c r="G58" s="450">
        <f>G60+G62</f>
        <v>1532</v>
      </c>
      <c r="I58" s="5"/>
    </row>
    <row r="59" spans="1:9" x14ac:dyDescent="0.25">
      <c r="A59" s="105" t="s">
        <v>81</v>
      </c>
      <c r="B59" s="190">
        <f>B60</f>
        <v>0</v>
      </c>
      <c r="C59" s="98">
        <f>C60</f>
        <v>3268.44</v>
      </c>
      <c r="D59" s="98">
        <f>D60</f>
        <v>0</v>
      </c>
      <c r="E59" s="208">
        <v>0</v>
      </c>
      <c r="F59" s="99">
        <v>0</v>
      </c>
      <c r="G59" s="451">
        <v>0</v>
      </c>
      <c r="I59" s="5"/>
    </row>
    <row r="60" spans="1:9" x14ac:dyDescent="0.25">
      <c r="A60" s="104" t="s">
        <v>19</v>
      </c>
      <c r="B60" s="168">
        <v>0</v>
      </c>
      <c r="C60" s="96">
        <v>3268.44</v>
      </c>
      <c r="D60" s="96">
        <v>0</v>
      </c>
      <c r="E60" s="207">
        <v>0</v>
      </c>
      <c r="F60" s="97">
        <v>0</v>
      </c>
      <c r="G60" s="447">
        <v>0</v>
      </c>
      <c r="I60" s="5"/>
    </row>
    <row r="61" spans="1:9" x14ac:dyDescent="0.25">
      <c r="A61" s="105" t="s">
        <v>82</v>
      </c>
      <c r="B61" s="190">
        <f>B62</f>
        <v>0</v>
      </c>
      <c r="C61" s="98">
        <f>C62</f>
        <v>1532</v>
      </c>
      <c r="D61" s="98">
        <f>D62</f>
        <v>1532</v>
      </c>
      <c r="E61" s="208">
        <f t="shared" ref="E61:E78" si="14">D61/C61*100</f>
        <v>100</v>
      </c>
      <c r="F61" s="99">
        <f>F62</f>
        <v>1532</v>
      </c>
      <c r="G61" s="451">
        <f>G62</f>
        <v>1532</v>
      </c>
      <c r="I61" s="5"/>
    </row>
    <row r="62" spans="1:9" ht="26.25" x14ac:dyDescent="0.25">
      <c r="A62" s="104" t="s">
        <v>21</v>
      </c>
      <c r="B62" s="168">
        <v>0</v>
      </c>
      <c r="C62" s="96">
        <v>1532</v>
      </c>
      <c r="D62" s="96">
        <v>1532</v>
      </c>
      <c r="E62" s="207">
        <f t="shared" si="14"/>
        <v>100</v>
      </c>
      <c r="F62" s="97">
        <v>1532</v>
      </c>
      <c r="G62" s="447">
        <v>1532</v>
      </c>
      <c r="I62" s="5"/>
    </row>
    <row r="63" spans="1:9" ht="26.25" x14ac:dyDescent="0.25">
      <c r="A63" s="195" t="s">
        <v>37</v>
      </c>
      <c r="B63" s="196">
        <f>B64</f>
        <v>67511.16</v>
      </c>
      <c r="C63" s="197">
        <f>C64</f>
        <v>257854.6</v>
      </c>
      <c r="D63" s="197">
        <f>D64</f>
        <v>170000</v>
      </c>
      <c r="E63" s="204">
        <f t="shared" si="14"/>
        <v>65.92862799422619</v>
      </c>
      <c r="F63" s="200">
        <f>F65</f>
        <v>170000</v>
      </c>
      <c r="G63" s="448">
        <f>G65</f>
        <v>170000</v>
      </c>
      <c r="I63" s="5"/>
    </row>
    <row r="64" spans="1:9" x14ac:dyDescent="0.25">
      <c r="A64" s="212" t="s">
        <v>31</v>
      </c>
      <c r="B64" s="213">
        <f>B65</f>
        <v>67511.16</v>
      </c>
      <c r="C64" s="214">
        <v>257854.6</v>
      </c>
      <c r="D64" s="214">
        <f>D65</f>
        <v>170000</v>
      </c>
      <c r="E64" s="215">
        <f t="shared" si="14"/>
        <v>65.92862799422619</v>
      </c>
      <c r="F64" s="216">
        <f>F65</f>
        <v>170000</v>
      </c>
      <c r="G64" s="452">
        <f>G65</f>
        <v>170000</v>
      </c>
      <c r="I64" s="5"/>
    </row>
    <row r="65" spans="1:9" ht="26.25" x14ac:dyDescent="0.25">
      <c r="A65" s="187" t="s">
        <v>127</v>
      </c>
      <c r="B65" s="198">
        <f>B66+B70</f>
        <v>67511.16</v>
      </c>
      <c r="C65" s="199">
        <f>C67+C68+C69+C71+C72+C73</f>
        <v>257854.6</v>
      </c>
      <c r="D65" s="199">
        <f>D67+D68+D69+D71+D72+D73</f>
        <v>170000</v>
      </c>
      <c r="E65" s="206">
        <f t="shared" si="14"/>
        <v>65.92862799422619</v>
      </c>
      <c r="F65" s="201">
        <f>F67+F68+F69+F71+F72+F73</f>
        <v>170000</v>
      </c>
      <c r="G65" s="450">
        <f>G67+G68+G69+G71+G72+G73</f>
        <v>170000</v>
      </c>
      <c r="I65" s="5"/>
    </row>
    <row r="66" spans="1:9" x14ac:dyDescent="0.25">
      <c r="A66" s="105" t="s">
        <v>81</v>
      </c>
      <c r="B66" s="190">
        <f>SUM(B67:B69)</f>
        <v>49957.93</v>
      </c>
      <c r="C66" s="98">
        <f>SUM(C67:C69)</f>
        <v>125854.6</v>
      </c>
      <c r="D66" s="98">
        <f>SUM(D67:D69)</f>
        <v>123100</v>
      </c>
      <c r="E66" s="208">
        <f t="shared" si="14"/>
        <v>97.811283814814871</v>
      </c>
      <c r="F66" s="99">
        <f>SUM(F67:F69)</f>
        <v>123100</v>
      </c>
      <c r="G66" s="451">
        <f>SUM(G67:G69)</f>
        <v>123100</v>
      </c>
      <c r="I66" s="5"/>
    </row>
    <row r="67" spans="1:9" x14ac:dyDescent="0.25">
      <c r="A67" s="104" t="s">
        <v>22</v>
      </c>
      <c r="B67" s="168">
        <v>6273.17</v>
      </c>
      <c r="C67" s="96">
        <v>21072.78</v>
      </c>
      <c r="D67" s="96">
        <v>14800</v>
      </c>
      <c r="E67" s="207">
        <f t="shared" si="14"/>
        <v>70.232783714346198</v>
      </c>
      <c r="F67" s="97">
        <v>14800</v>
      </c>
      <c r="G67" s="447">
        <v>14800</v>
      </c>
      <c r="I67" s="5"/>
    </row>
    <row r="68" spans="1:9" x14ac:dyDescent="0.25">
      <c r="A68" s="104" t="s">
        <v>19</v>
      </c>
      <c r="B68" s="168">
        <v>43522.39</v>
      </c>
      <c r="C68" s="96">
        <v>101131.82</v>
      </c>
      <c r="D68" s="96">
        <v>104650</v>
      </c>
      <c r="E68" s="207">
        <f t="shared" si="14"/>
        <v>103.47880617593947</v>
      </c>
      <c r="F68" s="97">
        <v>104650</v>
      </c>
      <c r="G68" s="447">
        <v>104650</v>
      </c>
      <c r="I68" s="5"/>
    </row>
    <row r="69" spans="1:9" x14ac:dyDescent="0.25">
      <c r="A69" s="104" t="s">
        <v>20</v>
      </c>
      <c r="B69" s="168">
        <v>162.37</v>
      </c>
      <c r="C69" s="96">
        <v>3650</v>
      </c>
      <c r="D69" s="96">
        <v>3650</v>
      </c>
      <c r="E69" s="207">
        <f t="shared" si="14"/>
        <v>100</v>
      </c>
      <c r="F69" s="97">
        <v>3650</v>
      </c>
      <c r="G69" s="447">
        <v>3650</v>
      </c>
      <c r="I69" s="5"/>
    </row>
    <row r="70" spans="1:9" x14ac:dyDescent="0.25">
      <c r="A70" s="105" t="s">
        <v>82</v>
      </c>
      <c r="B70" s="190">
        <f>SUM(B71:B73)</f>
        <v>17553.23</v>
      </c>
      <c r="C70" s="98">
        <f>SUM(C71:C73)</f>
        <v>132000</v>
      </c>
      <c r="D70" s="98">
        <f>SUM(D71:D73)</f>
        <v>46900</v>
      </c>
      <c r="E70" s="208">
        <f t="shared" si="14"/>
        <v>35.530303030303031</v>
      </c>
      <c r="F70" s="99">
        <f>SUM(F71:F73)</f>
        <v>46900</v>
      </c>
      <c r="G70" s="451">
        <f>SUM(G71:G73)</f>
        <v>46900</v>
      </c>
      <c r="I70" s="5"/>
    </row>
    <row r="71" spans="1:9" ht="26.25" x14ac:dyDescent="0.25">
      <c r="A71" s="104" t="s">
        <v>67</v>
      </c>
      <c r="B71" s="168">
        <v>0</v>
      </c>
      <c r="C71" s="96">
        <v>1000</v>
      </c>
      <c r="D71" s="96">
        <v>1000</v>
      </c>
      <c r="E71" s="207">
        <f t="shared" si="14"/>
        <v>100</v>
      </c>
      <c r="F71" s="97">
        <v>1000</v>
      </c>
      <c r="G71" s="447">
        <v>1000</v>
      </c>
      <c r="I71" s="5"/>
    </row>
    <row r="72" spans="1:9" ht="26.25" x14ac:dyDescent="0.25">
      <c r="A72" s="104" t="s">
        <v>21</v>
      </c>
      <c r="B72" s="168">
        <v>17038.8</v>
      </c>
      <c r="C72" s="96">
        <v>128300</v>
      </c>
      <c r="D72" s="96">
        <v>43200</v>
      </c>
      <c r="E72" s="207">
        <f t="shared" si="14"/>
        <v>33.671083398285269</v>
      </c>
      <c r="F72" s="97">
        <v>43200</v>
      </c>
      <c r="G72" s="447">
        <v>43200</v>
      </c>
      <c r="I72" s="5"/>
    </row>
    <row r="73" spans="1:9" ht="26.25" x14ac:dyDescent="0.25">
      <c r="A73" s="104" t="s">
        <v>27</v>
      </c>
      <c r="B73" s="168">
        <v>514.42999999999995</v>
      </c>
      <c r="C73" s="96">
        <v>2700</v>
      </c>
      <c r="D73" s="96">
        <v>2700</v>
      </c>
      <c r="E73" s="207">
        <f t="shared" si="14"/>
        <v>100</v>
      </c>
      <c r="F73" s="97">
        <v>2700</v>
      </c>
      <c r="G73" s="447">
        <v>2700</v>
      </c>
      <c r="I73" s="5"/>
    </row>
    <row r="74" spans="1:9" ht="26.25" x14ac:dyDescent="0.25">
      <c r="A74" s="195" t="s">
        <v>38</v>
      </c>
      <c r="B74" s="196">
        <f>B76+B82</f>
        <v>36855.86</v>
      </c>
      <c r="C74" s="197">
        <f>C76+C82</f>
        <v>72942.2</v>
      </c>
      <c r="D74" s="197">
        <f>D76+D82</f>
        <v>48515</v>
      </c>
      <c r="E74" s="204">
        <f t="shared" si="14"/>
        <v>66.5115666925319</v>
      </c>
      <c r="F74" s="200">
        <f>F76+F82</f>
        <v>48515</v>
      </c>
      <c r="G74" s="448">
        <f>G76+G82</f>
        <v>48515</v>
      </c>
      <c r="I74" s="5"/>
    </row>
    <row r="75" spans="1:9" x14ac:dyDescent="0.25">
      <c r="A75" s="212" t="s">
        <v>30</v>
      </c>
      <c r="B75" s="213">
        <f>B76</f>
        <v>24619.15</v>
      </c>
      <c r="C75" s="214">
        <f>C76</f>
        <v>24207.45</v>
      </c>
      <c r="D75" s="214">
        <f>D76</f>
        <v>24940</v>
      </c>
      <c r="E75" s="215">
        <f t="shared" si="14"/>
        <v>103.02613451644018</v>
      </c>
      <c r="F75" s="216">
        <f>F76</f>
        <v>24940</v>
      </c>
      <c r="G75" s="452">
        <f>G76</f>
        <v>24940</v>
      </c>
      <c r="I75" s="5"/>
    </row>
    <row r="76" spans="1:9" ht="26.25" x14ac:dyDescent="0.25">
      <c r="A76" s="187" t="s">
        <v>126</v>
      </c>
      <c r="B76" s="198">
        <f>B77+B79</f>
        <v>24619.15</v>
      </c>
      <c r="C76" s="199">
        <f>C77+C79</f>
        <v>24207.45</v>
      </c>
      <c r="D76" s="199">
        <f>D77+D79</f>
        <v>24940</v>
      </c>
      <c r="E76" s="206">
        <f t="shared" si="14"/>
        <v>103.02613451644018</v>
      </c>
      <c r="F76" s="201">
        <f>F78+F80</f>
        <v>24940</v>
      </c>
      <c r="G76" s="450">
        <f>G78+G80</f>
        <v>24940</v>
      </c>
      <c r="I76" s="5"/>
    </row>
    <row r="77" spans="1:9" x14ac:dyDescent="0.25">
      <c r="A77" s="105" t="s">
        <v>81</v>
      </c>
      <c r="B77" s="190">
        <f>B78</f>
        <v>24254.16</v>
      </c>
      <c r="C77" s="98">
        <f>C78</f>
        <v>23542</v>
      </c>
      <c r="D77" s="98">
        <f>D78</f>
        <v>24270</v>
      </c>
      <c r="E77" s="208">
        <f t="shared" si="14"/>
        <v>103.09234559510662</v>
      </c>
      <c r="F77" s="99">
        <f>F78</f>
        <v>24270</v>
      </c>
      <c r="G77" s="451">
        <f>G78</f>
        <v>24270</v>
      </c>
      <c r="I77" s="5"/>
    </row>
    <row r="78" spans="1:9" x14ac:dyDescent="0.25">
      <c r="A78" s="104" t="s">
        <v>19</v>
      </c>
      <c r="B78" s="168">
        <v>24254.16</v>
      </c>
      <c r="C78" s="96">
        <v>23542</v>
      </c>
      <c r="D78" s="96">
        <v>24270</v>
      </c>
      <c r="E78" s="207">
        <f t="shared" si="14"/>
        <v>103.09234559510662</v>
      </c>
      <c r="F78" s="97">
        <v>24270</v>
      </c>
      <c r="G78" s="447">
        <v>24270</v>
      </c>
      <c r="I78" s="5"/>
    </row>
    <row r="79" spans="1:9" x14ac:dyDescent="0.25">
      <c r="A79" s="105" t="s">
        <v>82</v>
      </c>
      <c r="B79" s="190">
        <f t="shared" ref="B79:G79" si="15">B80</f>
        <v>364.99</v>
      </c>
      <c r="C79" s="98">
        <f t="shared" si="15"/>
        <v>665.45</v>
      </c>
      <c r="D79" s="98">
        <f t="shared" si="15"/>
        <v>670</v>
      </c>
      <c r="E79" s="208">
        <f t="shared" si="15"/>
        <v>100.68374783980765</v>
      </c>
      <c r="F79" s="99">
        <f t="shared" si="15"/>
        <v>670</v>
      </c>
      <c r="G79" s="451">
        <f t="shared" si="15"/>
        <v>670</v>
      </c>
      <c r="I79" s="5"/>
    </row>
    <row r="80" spans="1:9" ht="26.25" x14ac:dyDescent="0.25">
      <c r="A80" s="104" t="s">
        <v>21</v>
      </c>
      <c r="B80" s="168">
        <v>364.99</v>
      </c>
      <c r="C80" s="96">
        <v>665.45</v>
      </c>
      <c r="D80" s="96">
        <v>670</v>
      </c>
      <c r="E80" s="207">
        <f>D80/C80*100</f>
        <v>100.68374783980765</v>
      </c>
      <c r="F80" s="97">
        <v>670</v>
      </c>
      <c r="G80" s="447">
        <v>670</v>
      </c>
      <c r="I80" s="5"/>
    </row>
    <row r="81" spans="1:9" x14ac:dyDescent="0.25">
      <c r="A81" s="212" t="s">
        <v>31</v>
      </c>
      <c r="B81" s="213">
        <f>B82</f>
        <v>12236.71</v>
      </c>
      <c r="C81" s="213">
        <f t="shared" ref="C81" si="16">C82</f>
        <v>48734.75</v>
      </c>
      <c r="D81" s="213">
        <f>D82</f>
        <v>23575</v>
      </c>
      <c r="E81" s="215">
        <f>D81/C81*100</f>
        <v>48.374106771861968</v>
      </c>
      <c r="F81" s="216">
        <f>F82</f>
        <v>23575</v>
      </c>
      <c r="G81" s="443">
        <f>G82</f>
        <v>23575</v>
      </c>
      <c r="I81" s="5"/>
    </row>
    <row r="82" spans="1:9" ht="26.25" x14ac:dyDescent="0.25">
      <c r="A82" s="187" t="s">
        <v>126</v>
      </c>
      <c r="B82" s="198">
        <f>B83+B87</f>
        <v>12236.71</v>
      </c>
      <c r="C82" s="199">
        <f>C84+C85+C86+C88</f>
        <v>48734.75</v>
      </c>
      <c r="D82" s="199">
        <f>D84+D85+D86+D88</f>
        <v>23575</v>
      </c>
      <c r="E82" s="206">
        <f>D82/C82*100</f>
        <v>48.374106771861968</v>
      </c>
      <c r="F82" s="201">
        <f>F84+F85+F86+F88</f>
        <v>23575</v>
      </c>
      <c r="G82" s="450">
        <f>G84+G85+G86+G88</f>
        <v>23575</v>
      </c>
      <c r="I82" s="5"/>
    </row>
    <row r="83" spans="1:9" x14ac:dyDescent="0.25">
      <c r="A83" s="105" t="s">
        <v>81</v>
      </c>
      <c r="B83" s="190">
        <f>SUM(B84:B86)</f>
        <v>1686.91</v>
      </c>
      <c r="C83" s="190">
        <f t="shared" ref="C83:G83" si="17">SUM(C84:C86)</f>
        <v>9734.75</v>
      </c>
      <c r="D83" s="190">
        <f t="shared" si="17"/>
        <v>9430</v>
      </c>
      <c r="E83" s="190">
        <f>D83/C83*100</f>
        <v>96.869462492616648</v>
      </c>
      <c r="F83" s="190">
        <f t="shared" si="17"/>
        <v>9430</v>
      </c>
      <c r="G83" s="445">
        <f t="shared" si="17"/>
        <v>9430</v>
      </c>
      <c r="I83" s="5"/>
    </row>
    <row r="84" spans="1:9" x14ac:dyDescent="0.25">
      <c r="A84" s="104" t="s">
        <v>19</v>
      </c>
      <c r="B84" s="168">
        <v>1686.91</v>
      </c>
      <c r="C84" s="96">
        <v>3883.74</v>
      </c>
      <c r="D84" s="96">
        <v>3930</v>
      </c>
      <c r="E84" s="207">
        <f>D84/C84*100</f>
        <v>101.19111989989031</v>
      </c>
      <c r="F84" s="97">
        <v>3930</v>
      </c>
      <c r="G84" s="447">
        <v>3930</v>
      </c>
      <c r="I84" s="5"/>
    </row>
    <row r="85" spans="1:9" ht="26.25" x14ac:dyDescent="0.25">
      <c r="A85" s="104" t="s">
        <v>70</v>
      </c>
      <c r="B85" s="168">
        <v>0</v>
      </c>
      <c r="C85" s="96">
        <v>5766.27</v>
      </c>
      <c r="D85" s="96">
        <v>5500</v>
      </c>
      <c r="E85" s="207">
        <f t="shared" ref="E85:E86" si="18">D85/C85*100</f>
        <v>95.382283521236417</v>
      </c>
      <c r="F85" s="97">
        <v>5500</v>
      </c>
      <c r="G85" s="447">
        <v>5500</v>
      </c>
      <c r="I85" s="5"/>
    </row>
    <row r="86" spans="1:9" x14ac:dyDescent="0.25">
      <c r="A86" s="104" t="s">
        <v>74</v>
      </c>
      <c r="B86" s="168">
        <v>0</v>
      </c>
      <c r="C86" s="96">
        <v>84.74</v>
      </c>
      <c r="D86" s="96">
        <v>0</v>
      </c>
      <c r="E86" s="207">
        <f t="shared" si="18"/>
        <v>0</v>
      </c>
      <c r="F86" s="97">
        <v>0</v>
      </c>
      <c r="G86" s="447">
        <v>0</v>
      </c>
      <c r="I86" s="5"/>
    </row>
    <row r="87" spans="1:9" x14ac:dyDescent="0.25">
      <c r="A87" s="105" t="s">
        <v>82</v>
      </c>
      <c r="B87" s="190">
        <f>B88</f>
        <v>10549.8</v>
      </c>
      <c r="C87" s="98">
        <f>C88</f>
        <v>39000</v>
      </c>
      <c r="D87" s="98">
        <f>D88</f>
        <v>14145</v>
      </c>
      <c r="E87" s="208">
        <f>D87/C87*100</f>
        <v>36.269230769230774</v>
      </c>
      <c r="F87" s="99">
        <f>F88</f>
        <v>14145</v>
      </c>
      <c r="G87" s="451">
        <f>G88</f>
        <v>14145</v>
      </c>
      <c r="I87" s="5"/>
    </row>
    <row r="88" spans="1:9" ht="26.25" x14ac:dyDescent="0.25">
      <c r="A88" s="104" t="s">
        <v>21</v>
      </c>
      <c r="B88" s="168">
        <v>10549.8</v>
      </c>
      <c r="C88" s="96">
        <v>39000</v>
      </c>
      <c r="D88" s="96">
        <v>14145</v>
      </c>
      <c r="E88" s="207">
        <f>D88/C88*100</f>
        <v>36.269230769230774</v>
      </c>
      <c r="F88" s="97">
        <v>14145</v>
      </c>
      <c r="G88" s="447">
        <v>14145</v>
      </c>
      <c r="I88" s="5"/>
    </row>
    <row r="89" spans="1:9" ht="26.25" x14ac:dyDescent="0.25">
      <c r="A89" s="195" t="s">
        <v>71</v>
      </c>
      <c r="B89" s="196">
        <f>B90</f>
        <v>9428.6299999999992</v>
      </c>
      <c r="C89" s="197">
        <f t="shared" ref="C89:C90" si="19">C90</f>
        <v>21393.59</v>
      </c>
      <c r="D89" s="197">
        <v>0</v>
      </c>
      <c r="E89" s="204">
        <v>0</v>
      </c>
      <c r="F89" s="200">
        <f t="shared" ref="F89:G90" si="20">F90</f>
        <v>0</v>
      </c>
      <c r="G89" s="448">
        <f t="shared" si="20"/>
        <v>0</v>
      </c>
      <c r="I89" s="5"/>
    </row>
    <row r="90" spans="1:9" x14ac:dyDescent="0.25">
      <c r="A90" s="212" t="s">
        <v>31</v>
      </c>
      <c r="B90" s="213">
        <f>B91</f>
        <v>9428.6299999999992</v>
      </c>
      <c r="C90" s="214">
        <f t="shared" si="19"/>
        <v>21393.59</v>
      </c>
      <c r="D90" s="214">
        <v>0</v>
      </c>
      <c r="E90" s="215">
        <v>0</v>
      </c>
      <c r="F90" s="216">
        <f t="shared" si="20"/>
        <v>0</v>
      </c>
      <c r="G90" s="452">
        <f t="shared" si="20"/>
        <v>0</v>
      </c>
      <c r="I90" s="5"/>
    </row>
    <row r="91" spans="1:9" x14ac:dyDescent="0.25">
      <c r="A91" s="187" t="s">
        <v>125</v>
      </c>
      <c r="B91" s="198">
        <f>B92</f>
        <v>9428.6299999999992</v>
      </c>
      <c r="C91" s="199">
        <f>C93</f>
        <v>21393.59</v>
      </c>
      <c r="D91" s="199">
        <v>0</v>
      </c>
      <c r="E91" s="206">
        <v>0</v>
      </c>
      <c r="F91" s="201">
        <f>F93</f>
        <v>0</v>
      </c>
      <c r="G91" s="450">
        <f>G93</f>
        <v>0</v>
      </c>
      <c r="I91" s="5"/>
    </row>
    <row r="92" spans="1:9" x14ac:dyDescent="0.25">
      <c r="A92" s="105" t="s">
        <v>81</v>
      </c>
      <c r="B92" s="190">
        <f>B93</f>
        <v>9428.6299999999992</v>
      </c>
      <c r="C92" s="98">
        <f>C93</f>
        <v>21393.59</v>
      </c>
      <c r="D92" s="98">
        <v>0</v>
      </c>
      <c r="E92" s="208">
        <v>0</v>
      </c>
      <c r="F92" s="99"/>
      <c r="G92" s="451"/>
      <c r="I92" s="5"/>
    </row>
    <row r="93" spans="1:9" x14ac:dyDescent="0.25">
      <c r="A93" s="104" t="s">
        <v>19</v>
      </c>
      <c r="B93" s="168">
        <v>9428.6299999999992</v>
      </c>
      <c r="C93" s="96">
        <v>21393.59</v>
      </c>
      <c r="D93" s="96">
        <v>0</v>
      </c>
      <c r="E93" s="207">
        <v>0</v>
      </c>
      <c r="F93" s="97">
        <v>0</v>
      </c>
      <c r="G93" s="447">
        <v>0</v>
      </c>
      <c r="I93" s="5"/>
    </row>
    <row r="94" spans="1:9" ht="26.25" x14ac:dyDescent="0.25">
      <c r="A94" s="195" t="s">
        <v>124</v>
      </c>
      <c r="B94" s="196">
        <f>B95</f>
        <v>3981.69</v>
      </c>
      <c r="C94" s="197">
        <v>0</v>
      </c>
      <c r="D94" s="197">
        <v>0</v>
      </c>
      <c r="E94" s="204">
        <v>0</v>
      </c>
      <c r="F94" s="200">
        <v>0</v>
      </c>
      <c r="G94" s="448">
        <v>0</v>
      </c>
      <c r="I94" s="5"/>
    </row>
    <row r="95" spans="1:9" x14ac:dyDescent="0.25">
      <c r="A95" s="217" t="s">
        <v>31</v>
      </c>
      <c r="B95" s="218">
        <f>B96</f>
        <v>3981.69</v>
      </c>
      <c r="C95" s="219">
        <v>0</v>
      </c>
      <c r="D95" s="219">
        <v>0</v>
      </c>
      <c r="E95" s="220">
        <v>0</v>
      </c>
      <c r="F95" s="221">
        <v>0</v>
      </c>
      <c r="G95" s="453">
        <v>0</v>
      </c>
      <c r="I95" s="5"/>
    </row>
    <row r="96" spans="1:9" x14ac:dyDescent="0.25">
      <c r="A96" s="187" t="s">
        <v>122</v>
      </c>
      <c r="B96" s="198">
        <f>B97</f>
        <v>3981.69</v>
      </c>
      <c r="C96" s="199">
        <v>0</v>
      </c>
      <c r="D96" s="199">
        <v>0</v>
      </c>
      <c r="E96" s="206">
        <v>0</v>
      </c>
      <c r="F96" s="201">
        <v>0</v>
      </c>
      <c r="G96" s="450">
        <v>0</v>
      </c>
      <c r="I96" s="5"/>
    </row>
    <row r="97" spans="1:9" x14ac:dyDescent="0.25">
      <c r="A97" s="105" t="s">
        <v>81</v>
      </c>
      <c r="B97" s="190">
        <v>3981.69</v>
      </c>
      <c r="C97" s="98">
        <v>0</v>
      </c>
      <c r="D97" s="98">
        <v>0</v>
      </c>
      <c r="E97" s="208">
        <v>0</v>
      </c>
      <c r="F97" s="99">
        <v>0</v>
      </c>
      <c r="G97" s="451">
        <v>0</v>
      </c>
      <c r="I97" s="5"/>
    </row>
    <row r="98" spans="1:9" x14ac:dyDescent="0.25">
      <c r="A98" s="104" t="s">
        <v>19</v>
      </c>
      <c r="B98" s="168">
        <v>3981.69</v>
      </c>
      <c r="C98" s="96">
        <v>0</v>
      </c>
      <c r="D98" s="96">
        <v>0</v>
      </c>
      <c r="E98" s="207">
        <v>0</v>
      </c>
      <c r="F98" s="97">
        <v>0</v>
      </c>
      <c r="G98" s="447">
        <v>0</v>
      </c>
      <c r="I98" s="5"/>
    </row>
    <row r="99" spans="1:9" x14ac:dyDescent="0.25">
      <c r="A99" s="191" t="s">
        <v>104</v>
      </c>
      <c r="B99" s="192">
        <f>B100</f>
        <v>1460060.3</v>
      </c>
      <c r="C99" s="193">
        <f t="shared" ref="C99:D101" si="21">C100</f>
        <v>1829500</v>
      </c>
      <c r="D99" s="193">
        <f t="shared" si="21"/>
        <v>1813500</v>
      </c>
      <c r="E99" s="203">
        <f t="shared" ref="E99:E104" si="22">D99/C99*100</f>
        <v>99.125444110412687</v>
      </c>
      <c r="F99" s="194">
        <f t="shared" ref="F99:G101" si="23">F100</f>
        <v>1813500</v>
      </c>
      <c r="G99" s="441">
        <f t="shared" si="23"/>
        <v>1813500</v>
      </c>
      <c r="I99" s="209"/>
    </row>
    <row r="100" spans="1:9" x14ac:dyDescent="0.25">
      <c r="A100" s="195" t="s">
        <v>39</v>
      </c>
      <c r="B100" s="196">
        <f>B101</f>
        <v>1460060.3</v>
      </c>
      <c r="C100" s="197">
        <f t="shared" si="21"/>
        <v>1829500</v>
      </c>
      <c r="D100" s="197">
        <f t="shared" si="21"/>
        <v>1813500</v>
      </c>
      <c r="E100" s="204">
        <f t="shared" si="22"/>
        <v>99.125444110412687</v>
      </c>
      <c r="F100" s="200">
        <f t="shared" si="23"/>
        <v>1813500</v>
      </c>
      <c r="G100" s="448">
        <f t="shared" si="23"/>
        <v>1813500</v>
      </c>
      <c r="I100" s="209"/>
    </row>
    <row r="101" spans="1:9" x14ac:dyDescent="0.25">
      <c r="A101" s="212" t="s">
        <v>30</v>
      </c>
      <c r="B101" s="213">
        <f>B102</f>
        <v>1460060.3</v>
      </c>
      <c r="C101" s="214">
        <f t="shared" si="21"/>
        <v>1829500</v>
      </c>
      <c r="D101" s="214">
        <f t="shared" si="21"/>
        <v>1813500</v>
      </c>
      <c r="E101" s="215">
        <f t="shared" si="22"/>
        <v>99.125444110412687</v>
      </c>
      <c r="F101" s="216">
        <f t="shared" si="23"/>
        <v>1813500</v>
      </c>
      <c r="G101" s="452">
        <f t="shared" si="23"/>
        <v>1813500</v>
      </c>
      <c r="I101" s="5"/>
    </row>
    <row r="102" spans="1:9" ht="26.25" x14ac:dyDescent="0.25">
      <c r="A102" s="187" t="s">
        <v>123</v>
      </c>
      <c r="B102" s="198">
        <f>B103</f>
        <v>1460060.3</v>
      </c>
      <c r="C102" s="199">
        <f>C104+C105+C106</f>
        <v>1829500</v>
      </c>
      <c r="D102" s="199">
        <f>D104+D105+D106</f>
        <v>1813500</v>
      </c>
      <c r="E102" s="206">
        <f t="shared" si="22"/>
        <v>99.125444110412687</v>
      </c>
      <c r="F102" s="201">
        <f>F104+F105+F106</f>
        <v>1813500</v>
      </c>
      <c r="G102" s="450">
        <f>G104+G105+G106</f>
        <v>1813500</v>
      </c>
      <c r="I102" s="5"/>
    </row>
    <row r="103" spans="1:9" x14ac:dyDescent="0.25">
      <c r="A103" s="105" t="s">
        <v>81</v>
      </c>
      <c r="B103" s="190">
        <f>SUM(B104:B106)</f>
        <v>1460060.3</v>
      </c>
      <c r="C103" s="190">
        <f t="shared" ref="C103:G103" si="24">SUM(C104:C106)</f>
        <v>1829500</v>
      </c>
      <c r="D103" s="190">
        <f t="shared" si="24"/>
        <v>1813500</v>
      </c>
      <c r="E103" s="190">
        <f t="shared" si="22"/>
        <v>99.125444110412687</v>
      </c>
      <c r="F103" s="190">
        <f t="shared" si="24"/>
        <v>1813500</v>
      </c>
      <c r="G103" s="445">
        <f t="shared" si="24"/>
        <v>1813500</v>
      </c>
      <c r="I103" s="5"/>
    </row>
    <row r="104" spans="1:9" x14ac:dyDescent="0.25">
      <c r="A104" s="104" t="s">
        <v>22</v>
      </c>
      <c r="B104" s="168">
        <v>1416718.15</v>
      </c>
      <c r="C104" s="96">
        <v>1760000</v>
      </c>
      <c r="D104" s="96">
        <v>1744000</v>
      </c>
      <c r="E104" s="207">
        <f t="shared" si="22"/>
        <v>99.090909090909093</v>
      </c>
      <c r="F104" s="97">
        <v>1744000</v>
      </c>
      <c r="G104" s="447">
        <v>1744000</v>
      </c>
      <c r="I104" s="5"/>
    </row>
    <row r="105" spans="1:9" x14ac:dyDescent="0.25">
      <c r="A105" s="104" t="s">
        <v>19</v>
      </c>
      <c r="B105" s="168">
        <v>41059.32</v>
      </c>
      <c r="C105" s="96">
        <v>64700</v>
      </c>
      <c r="D105" s="96">
        <v>64700</v>
      </c>
      <c r="E105" s="207">
        <f t="shared" ref="E105:E106" si="25">D105/C105*100</f>
        <v>100</v>
      </c>
      <c r="F105" s="97">
        <v>64700</v>
      </c>
      <c r="G105" s="447">
        <v>64700</v>
      </c>
      <c r="I105" s="5"/>
    </row>
    <row r="106" spans="1:9" ht="15.75" thickBot="1" x14ac:dyDescent="0.3">
      <c r="A106" s="454" t="s">
        <v>20</v>
      </c>
      <c r="B106" s="455">
        <v>2282.83</v>
      </c>
      <c r="C106" s="456">
        <v>4800</v>
      </c>
      <c r="D106" s="456">
        <v>4800</v>
      </c>
      <c r="E106" s="457">
        <f t="shared" si="25"/>
        <v>100</v>
      </c>
      <c r="F106" s="458">
        <v>4800</v>
      </c>
      <c r="G106" s="459">
        <v>4800</v>
      </c>
      <c r="I106" s="5"/>
    </row>
  </sheetData>
  <mergeCells count="2">
    <mergeCell ref="A3:G3"/>
    <mergeCell ref="A4:G4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OPĆI DIO - SAŽETAK</vt:lpstr>
      <vt:lpstr>PRIH. I RASH. PREMA EK.KLAS.</vt:lpstr>
      <vt:lpstr>PRIHODI I RASHODI PREMA IZVORU</vt:lpstr>
      <vt:lpstr>RAČUN PRIHODA I RASHODA PO FUNK</vt:lpstr>
      <vt:lpstr>RAČUN FINANCIRANJA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Računovodstvo</dc:creator>
  <cp:lastModifiedBy>korisnik</cp:lastModifiedBy>
  <cp:lastPrinted>2023-12-08T10:22:54Z</cp:lastPrinted>
  <dcterms:created xsi:type="dcterms:W3CDTF">2022-09-14T10:30:45Z</dcterms:created>
  <dcterms:modified xsi:type="dcterms:W3CDTF">2023-12-08T10:33:35Z</dcterms:modified>
</cp:coreProperties>
</file>